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 drev\Marketing (srvfile01)\Hudevad\Conversion tables\2020\Nye\"/>
    </mc:Choice>
  </mc:AlternateContent>
  <xr:revisionPtr revIDLastSave="0" documentId="8_{B340C028-7B17-49BC-836B-A7E77CB2BBF1}" xr6:coauthVersionLast="45" xr6:coauthVersionMax="45" xr10:uidLastSave="{00000000-0000-0000-0000-000000000000}"/>
  <bookViews>
    <workbookView xWindow="-120" yWindow="-120" windowWidth="29040" windowHeight="15840" activeTab="1" xr2:uid="{75C941FF-A9E2-470D-8281-AEB0D744F6D8}"/>
  </bookViews>
  <sheets>
    <sheet name="Tapping overview" sheetId="4" r:id="rId1"/>
    <sheet name="Tapping Code 10" sheetId="1" r:id="rId2"/>
    <sheet name="Tapping Code 11 - 12" sheetId="2" r:id="rId3"/>
    <sheet name="Tapping Code 15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3" l="1"/>
  <c r="E62" i="3"/>
  <c r="F62" i="3"/>
  <c r="D65" i="3"/>
  <c r="E65" i="3"/>
  <c r="B63" i="3"/>
  <c r="B64" i="3"/>
  <c r="B65" i="3"/>
  <c r="B66" i="3"/>
  <c r="B67" i="3"/>
  <c r="B68" i="3"/>
  <c r="B62" i="3"/>
  <c r="D51" i="3"/>
  <c r="E51" i="3"/>
  <c r="D48" i="3"/>
  <c r="E48" i="3"/>
  <c r="F48" i="3"/>
  <c r="B49" i="3"/>
  <c r="B50" i="3"/>
  <c r="B51" i="3"/>
  <c r="B52" i="3"/>
  <c r="B53" i="3"/>
  <c r="B54" i="3"/>
  <c r="B48" i="3"/>
  <c r="D34" i="3"/>
  <c r="E34" i="3"/>
  <c r="F34" i="3"/>
  <c r="D37" i="3"/>
  <c r="E37" i="3"/>
  <c r="B35" i="3"/>
  <c r="B36" i="3"/>
  <c r="B37" i="3"/>
  <c r="B38" i="3"/>
  <c r="B39" i="3"/>
  <c r="B40" i="3"/>
  <c r="B34" i="3"/>
  <c r="B63" i="2"/>
  <c r="B64" i="2"/>
  <c r="B65" i="2"/>
  <c r="B66" i="2"/>
  <c r="B67" i="2"/>
  <c r="B68" i="2"/>
  <c r="B62" i="2"/>
  <c r="B49" i="2"/>
  <c r="B50" i="2"/>
  <c r="B51" i="2"/>
  <c r="B52" i="2"/>
  <c r="B53" i="2"/>
  <c r="B54" i="2"/>
  <c r="B48" i="2"/>
  <c r="B35" i="2"/>
  <c r="B36" i="2"/>
  <c r="B37" i="2"/>
  <c r="B38" i="2"/>
  <c r="B39" i="2"/>
  <c r="B40" i="2"/>
  <c r="B34" i="2"/>
  <c r="B62" i="1"/>
  <c r="B63" i="1"/>
  <c r="B64" i="1"/>
  <c r="B65" i="1"/>
  <c r="B66" i="1"/>
  <c r="B67" i="1"/>
  <c r="B61" i="1"/>
  <c r="B48" i="1"/>
  <c r="B49" i="1"/>
  <c r="B50" i="1"/>
  <c r="B51" i="1"/>
  <c r="B52" i="1"/>
  <c r="B53" i="1"/>
  <c r="B47" i="1"/>
  <c r="B34" i="1"/>
  <c r="B35" i="1"/>
  <c r="B36" i="1"/>
  <c r="B37" i="1"/>
  <c r="B38" i="1"/>
  <c r="B39" i="1"/>
  <c r="B33" i="1"/>
  <c r="B58" i="2" l="1"/>
  <c r="B59" i="2"/>
  <c r="B57" i="2"/>
  <c r="B44" i="2"/>
  <c r="B45" i="2"/>
  <c r="B43" i="2"/>
  <c r="E20" i="3"/>
  <c r="D20" i="3"/>
  <c r="B20" i="3"/>
  <c r="F13" i="3"/>
  <c r="E13" i="3"/>
  <c r="D13" i="3"/>
  <c r="E20" i="2"/>
  <c r="E53" i="2" s="1"/>
  <c r="D20" i="2"/>
  <c r="F53" i="2" s="1"/>
  <c r="B20" i="2"/>
  <c r="F40" i="2" s="1"/>
  <c r="F68" i="2" s="1"/>
  <c r="F13" i="2"/>
  <c r="E13" i="2"/>
  <c r="D13" i="2"/>
  <c r="D54" i="3" l="1"/>
  <c r="E54" i="3"/>
  <c r="F35" i="3"/>
  <c r="F63" i="3" s="1"/>
  <c r="F50" i="3"/>
  <c r="D39" i="3"/>
  <c r="D67" i="3" s="1"/>
  <c r="D49" i="3"/>
  <c r="D36" i="3"/>
  <c r="D64" i="3" s="1"/>
  <c r="D52" i="3"/>
  <c r="E36" i="3"/>
  <c r="E64" i="3" s="1"/>
  <c r="E52" i="3"/>
  <c r="F52" i="3"/>
  <c r="E53" i="3"/>
  <c r="F53" i="3"/>
  <c r="D53" i="2"/>
  <c r="F54" i="2"/>
  <c r="D48" i="2"/>
  <c r="E49" i="2"/>
  <c r="D50" i="2"/>
  <c r="F50" i="2"/>
  <c r="D52" i="2"/>
  <c r="F52" i="2"/>
  <c r="D40" i="3"/>
  <c r="D68" i="3" s="1"/>
  <c r="D35" i="3"/>
  <c r="D63" i="3" s="1"/>
  <c r="F38" i="3"/>
  <c r="F66" i="3" s="1"/>
  <c r="E40" i="3"/>
  <c r="E68" i="3" s="1"/>
  <c r="D50" i="3"/>
  <c r="F36" i="3"/>
  <c r="F64" i="3" s="1"/>
  <c r="E39" i="3"/>
  <c r="E67" i="3" s="1"/>
  <c r="D38" i="3"/>
  <c r="D66" i="3" s="1"/>
  <c r="F39" i="3"/>
  <c r="F67" i="3" s="1"/>
  <c r="E49" i="3"/>
  <c r="F54" i="3"/>
  <c r="E38" i="3"/>
  <c r="E66" i="3" s="1"/>
  <c r="F49" i="3"/>
  <c r="E35" i="3"/>
  <c r="E63" i="3" s="1"/>
  <c r="F40" i="3"/>
  <c r="F68" i="3" s="1"/>
  <c r="E50" i="3"/>
  <c r="D53" i="3"/>
  <c r="F35" i="2"/>
  <c r="F63" i="2" s="1"/>
  <c r="E38" i="2"/>
  <c r="E66" i="2" s="1"/>
  <c r="D36" i="2"/>
  <c r="D64" i="2" s="1"/>
  <c r="F38" i="2"/>
  <c r="F66" i="2" s="1"/>
  <c r="E48" i="2"/>
  <c r="E36" i="2"/>
  <c r="E64" i="2" s="1"/>
  <c r="D39" i="2"/>
  <c r="D67" i="2" s="1"/>
  <c r="F48" i="2"/>
  <c r="D54" i="2"/>
  <c r="D34" i="2"/>
  <c r="D62" i="2" s="1"/>
  <c r="F36" i="2"/>
  <c r="F64" i="2" s="1"/>
  <c r="E39" i="2"/>
  <c r="E67" i="2" s="1"/>
  <c r="D49" i="2"/>
  <c r="E54" i="2"/>
  <c r="E34" i="2"/>
  <c r="E62" i="2" s="1"/>
  <c r="F34" i="2"/>
  <c r="F62" i="2" s="1"/>
  <c r="D40" i="2"/>
  <c r="D68" i="2" s="1"/>
  <c r="F49" i="2"/>
  <c r="E52" i="2"/>
  <c r="F39" i="2"/>
  <c r="F67" i="2" s="1"/>
  <c r="D35" i="2"/>
  <c r="D63" i="2" s="1"/>
  <c r="E40" i="2"/>
  <c r="E68" i="2" s="1"/>
  <c r="E35" i="2"/>
  <c r="E63" i="2" s="1"/>
  <c r="D38" i="2"/>
  <c r="D66" i="2" s="1"/>
  <c r="E50" i="2"/>
  <c r="E20" i="1" l="1"/>
  <c r="F52" i="1" s="1"/>
  <c r="D20" i="1"/>
  <c r="B20" i="1"/>
  <c r="F39" i="1" s="1"/>
  <c r="F67" i="1" s="1"/>
  <c r="F13" i="1"/>
  <c r="E13" i="1"/>
  <c r="D13" i="1"/>
  <c r="E47" i="1" l="1"/>
  <c r="E48" i="1"/>
  <c r="E33" i="1"/>
  <c r="E61" i="1" s="1"/>
  <c r="F34" i="1"/>
  <c r="F62" i="1" s="1"/>
  <c r="E37" i="1"/>
  <c r="E65" i="1" s="1"/>
  <c r="D47" i="1"/>
  <c r="F49" i="1"/>
  <c r="E52" i="1"/>
  <c r="D35" i="1"/>
  <c r="D63" i="1" s="1"/>
  <c r="F37" i="1"/>
  <c r="F65" i="1" s="1"/>
  <c r="E35" i="1"/>
  <c r="E63" i="1" s="1"/>
  <c r="D38" i="1"/>
  <c r="D66" i="1" s="1"/>
  <c r="F47" i="1"/>
  <c r="E50" i="1"/>
  <c r="D53" i="1"/>
  <c r="D33" i="1"/>
  <c r="D61" i="1" s="1"/>
  <c r="F35" i="1"/>
  <c r="F63" i="1" s="1"/>
  <c r="E38" i="1"/>
  <c r="E66" i="1" s="1"/>
  <c r="D48" i="1"/>
  <c r="E53" i="1"/>
  <c r="F33" i="1"/>
  <c r="F61" i="1" s="1"/>
  <c r="E36" i="1"/>
  <c r="E64" i="1" s="1"/>
  <c r="D39" i="1"/>
  <c r="D67" i="1" s="1"/>
  <c r="F48" i="1"/>
  <c r="E51" i="1"/>
  <c r="D34" i="1"/>
  <c r="D62" i="1" s="1"/>
  <c r="E39" i="1"/>
  <c r="E67" i="1" s="1"/>
  <c r="D49" i="1"/>
  <c r="F51" i="1"/>
  <c r="D36" i="1"/>
  <c r="D64" i="1" s="1"/>
  <c r="F38" i="1"/>
  <c r="F66" i="1" s="1"/>
  <c r="D51" i="1"/>
  <c r="F53" i="1"/>
  <c r="E34" i="1"/>
  <c r="E62" i="1" s="1"/>
  <c r="D37" i="1"/>
  <c r="D65" i="1" s="1"/>
  <c r="E49" i="1"/>
  <c r="D52" i="1"/>
  <c r="D50" i="1"/>
</calcChain>
</file>

<file path=xl/sharedStrings.xml><?xml version="1.0" encoding="utf-8"?>
<sst xmlns="http://schemas.openxmlformats.org/spreadsheetml/2006/main" count="180" uniqueCount="46">
  <si>
    <t>EN 442 Certification Data</t>
  </si>
  <si>
    <t>Type</t>
  </si>
  <si>
    <t>T33 (3PK)</t>
  </si>
  <si>
    <t>T44 (4PK)</t>
  </si>
  <si>
    <t>Casing Height</t>
  </si>
  <si>
    <t>Emitter Height</t>
  </si>
  <si>
    <t>W/m (75/65/20)</t>
  </si>
  <si>
    <t>n-coefficients</t>
  </si>
  <si>
    <t>Weight (kg/m) for Tapping Code 15</t>
  </si>
  <si>
    <t>Water Contents (l/m)</t>
  </si>
  <si>
    <r>
      <t>K</t>
    </r>
    <r>
      <rPr>
        <b/>
        <vertAlign val="subscript"/>
        <sz val="11"/>
        <rFont val="Arial"/>
        <family val="2"/>
      </rPr>
      <t>M</t>
    </r>
  </si>
  <si>
    <t>Table of heat outputs at:</t>
  </si>
  <si>
    <t>Arithmetic</t>
  </si>
  <si>
    <t>Logarithmic</t>
  </si>
  <si>
    <t>Watt to Btu/h:</t>
  </si>
  <si>
    <t>Inlet</t>
  </si>
  <si>
    <t>° C</t>
  </si>
  <si>
    <t>Outlet</t>
  </si>
  <si>
    <t>Ambient</t>
  </si>
  <si>
    <t xml:space="preserve">Delta T </t>
  </si>
  <si>
    <t>Arithmetic outputs</t>
  </si>
  <si>
    <t xml:space="preserve">Type </t>
  </si>
  <si>
    <t xml:space="preserve">Casing Height </t>
  </si>
  <si>
    <t xml:space="preserve">Emitter Height </t>
  </si>
  <si>
    <t>Emitter Length</t>
  </si>
  <si>
    <t>Logarithmic Outputs</t>
  </si>
  <si>
    <t>Conversion to Btu/hr</t>
  </si>
  <si>
    <t>Hudevad Radiator Design A/S</t>
  </si>
  <si>
    <t>Tel: +45 7542 0255</t>
  </si>
  <si>
    <t>Tel: (0)2476 881 200 (UK)</t>
  </si>
  <si>
    <t>www.hudevad.com</t>
  </si>
  <si>
    <r>
      <t xml:space="preserve">Fionia Lowline </t>
    </r>
    <r>
      <rPr>
        <b/>
        <u/>
        <sz val="20"/>
        <rFont val="Arial"/>
        <family val="2"/>
      </rPr>
      <t>Tapping Code 11 - 12</t>
    </r>
  </si>
  <si>
    <r>
      <t xml:space="preserve">Fionia Lowline </t>
    </r>
    <r>
      <rPr>
        <b/>
        <u/>
        <sz val="20"/>
        <rFont val="Arial"/>
        <family val="2"/>
      </rPr>
      <t>Tapping Code 15</t>
    </r>
  </si>
  <si>
    <r>
      <t xml:space="preserve">Fionia Lowline </t>
    </r>
    <r>
      <rPr>
        <b/>
        <u/>
        <sz val="20"/>
        <rFont val="Arial"/>
        <family val="2"/>
      </rPr>
      <t>Tapping Code 10</t>
    </r>
  </si>
  <si>
    <t>Weight (kg/m) for Tapping Code 10</t>
  </si>
  <si>
    <t>Advisory recommendation for the choice of calculation method and use of reduction factor:</t>
  </si>
  <si>
    <t>Logarithmic conversion should be used on emitters up until and including height 400mm, as well as on low convectors.</t>
  </si>
  <si>
    <t>The logarithmic calculation method should also be used if the relative cooling surpasses 75%.</t>
  </si>
  <si>
    <t>Arithmetic conversion should be used on emitters above height 400mm if the relative cooling is under 75%.</t>
  </si>
  <si>
    <t>Casing Length for Tapping Code 10</t>
  </si>
  <si>
    <t>Weight (kg/m) for Tapping Code 11 - 12</t>
  </si>
  <si>
    <t>Casing Length for Code 11 - 12</t>
  </si>
  <si>
    <t>Casing Length for Tapping Code 15</t>
  </si>
  <si>
    <t>T22 (2PK)</t>
  </si>
  <si>
    <t>Ambolten 37</t>
  </si>
  <si>
    <t>DK-6000 Kolding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</si>
</sst>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"/>
    <numFmt numFmtId="165" formatCode="0.0000_)"/>
    <numFmt numFmtId="166" formatCode="0.00_)"/>
    <numFmt numFmtId="167" formatCode="0.000_)"/>
    <numFmt numFmtId="168" formatCode="0.0_)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2"/>
      <color theme="10"/>
      <name val="Arial"/>
      <family val="2"/>
    </font>
    <font>
      <b/>
      <u/>
      <sz val="2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1" fillId="0" borderId="0"/>
  </cellStyleXfs>
  <cellXfs count="231">
    <xf numFmtId="0" fontId="0" fillId="0" borderId="0" xfId="0"/>
    <xf numFmtId="164" fontId="3" fillId="0" borderId="0" xfId="2" applyNumberFormat="1" applyFont="1"/>
    <xf numFmtId="164" fontId="4" fillId="0" borderId="0" xfId="2" applyNumberFormat="1" applyFont="1"/>
    <xf numFmtId="164" fontId="5" fillId="0" borderId="0" xfId="2" applyNumberFormat="1" applyFont="1"/>
    <xf numFmtId="164" fontId="4" fillId="0" borderId="0" xfId="2" applyNumberFormat="1" applyFont="1" applyAlignment="1">
      <alignment horizontal="left"/>
    </xf>
    <xf numFmtId="164" fontId="5" fillId="0" borderId="0" xfId="2" applyNumberFormat="1" applyFont="1" applyAlignment="1">
      <alignment horizontal="left"/>
    </xf>
    <xf numFmtId="164" fontId="6" fillId="0" borderId="0" xfId="2" applyNumberFormat="1" applyFont="1" applyAlignment="1">
      <alignment horizontal="left"/>
    </xf>
    <xf numFmtId="164" fontId="7" fillId="2" borderId="1" xfId="2" applyNumberFormat="1" applyFont="1" applyFill="1" applyBorder="1" applyAlignment="1">
      <alignment horizontal="left"/>
    </xf>
    <xf numFmtId="164" fontId="7" fillId="2" borderId="2" xfId="2" applyNumberFormat="1" applyFont="1" applyFill="1" applyBorder="1" applyAlignment="1">
      <alignment horizontal="left"/>
    </xf>
    <xf numFmtId="164" fontId="7" fillId="2" borderId="4" xfId="2" applyNumberFormat="1" applyFont="1" applyFill="1" applyBorder="1" applyAlignment="1">
      <alignment horizontal="center"/>
    </xf>
    <xf numFmtId="164" fontId="7" fillId="2" borderId="5" xfId="2" applyNumberFormat="1" applyFont="1" applyFill="1" applyBorder="1" applyAlignment="1">
      <alignment horizontal="center"/>
    </xf>
    <xf numFmtId="164" fontId="7" fillId="2" borderId="6" xfId="2" applyNumberFormat="1" applyFont="1" applyFill="1" applyBorder="1" applyAlignment="1">
      <alignment horizontal="center"/>
    </xf>
    <xf numFmtId="164" fontId="7" fillId="2" borderId="7" xfId="2" applyNumberFormat="1" applyFont="1" applyFill="1" applyBorder="1" applyAlignment="1">
      <alignment horizontal="center"/>
    </xf>
    <xf numFmtId="164" fontId="7" fillId="2" borderId="8" xfId="2" applyNumberFormat="1" applyFont="1" applyFill="1" applyBorder="1" applyAlignment="1">
      <alignment horizontal="left"/>
    </xf>
    <xf numFmtId="164" fontId="7" fillId="2" borderId="0" xfId="2" applyNumberFormat="1" applyFont="1" applyFill="1" applyAlignment="1">
      <alignment horizontal="left"/>
    </xf>
    <xf numFmtId="164" fontId="7" fillId="2" borderId="10" xfId="2" applyNumberFormat="1" applyFont="1" applyFill="1" applyBorder="1" applyAlignment="1">
      <alignment horizontal="center"/>
    </xf>
    <xf numFmtId="164" fontId="7" fillId="2" borderId="11" xfId="2" applyNumberFormat="1" applyFont="1" applyFill="1" applyBorder="1" applyAlignment="1">
      <alignment horizontal="center"/>
    </xf>
    <xf numFmtId="164" fontId="7" fillId="2" borderId="12" xfId="2" applyNumberFormat="1" applyFont="1" applyFill="1" applyBorder="1" applyAlignment="1">
      <alignment horizontal="center"/>
    </xf>
    <xf numFmtId="164" fontId="7" fillId="2" borderId="13" xfId="2" applyNumberFormat="1" applyFont="1" applyFill="1" applyBorder="1" applyAlignment="1">
      <alignment horizontal="center"/>
    </xf>
    <xf numFmtId="164" fontId="7" fillId="2" borderId="14" xfId="2" applyNumberFormat="1" applyFont="1" applyFill="1" applyBorder="1"/>
    <xf numFmtId="164" fontId="7" fillId="2" borderId="15" xfId="2" applyNumberFormat="1" applyFont="1" applyFill="1" applyBorder="1"/>
    <xf numFmtId="164" fontId="7" fillId="2" borderId="16" xfId="2" applyNumberFormat="1" applyFont="1" applyFill="1" applyBorder="1" applyAlignment="1">
      <alignment horizontal="center"/>
    </xf>
    <xf numFmtId="164" fontId="7" fillId="2" borderId="17" xfId="2" applyNumberFormat="1" applyFont="1" applyFill="1" applyBorder="1" applyAlignment="1">
      <alignment horizontal="center"/>
    </xf>
    <xf numFmtId="164" fontId="7" fillId="2" borderId="18" xfId="2" applyNumberFormat="1" applyFont="1" applyFill="1" applyBorder="1" applyAlignment="1">
      <alignment horizontal="center"/>
    </xf>
    <xf numFmtId="164" fontId="7" fillId="2" borderId="19" xfId="2" applyNumberFormat="1" applyFont="1" applyFill="1" applyBorder="1" applyAlignment="1">
      <alignment horizontal="center"/>
    </xf>
    <xf numFmtId="164" fontId="7" fillId="2" borderId="20" xfId="2" applyNumberFormat="1" applyFont="1" applyFill="1" applyBorder="1"/>
    <xf numFmtId="164" fontId="7" fillId="2" borderId="21" xfId="2" applyNumberFormat="1" applyFont="1" applyFill="1" applyBorder="1"/>
    <xf numFmtId="164" fontId="7" fillId="2" borderId="22" xfId="2" applyNumberFormat="1" applyFont="1" applyFill="1" applyBorder="1" applyAlignment="1">
      <alignment horizontal="center"/>
    </xf>
    <xf numFmtId="164" fontId="4" fillId="0" borderId="23" xfId="2" applyNumberFormat="1" applyFont="1" applyBorder="1"/>
    <xf numFmtId="164" fontId="7" fillId="2" borderId="24" xfId="2" applyNumberFormat="1" applyFont="1" applyFill="1" applyBorder="1"/>
    <xf numFmtId="164" fontId="7" fillId="2" borderId="9" xfId="2" applyNumberFormat="1" applyFont="1" applyFill="1" applyBorder="1"/>
    <xf numFmtId="165" fontId="4" fillId="0" borderId="25" xfId="2" applyNumberFormat="1" applyFont="1" applyBorder="1"/>
    <xf numFmtId="165" fontId="4" fillId="0" borderId="23" xfId="2" applyNumberFormat="1" applyFont="1" applyBorder="1"/>
    <xf numFmtId="166" fontId="4" fillId="0" borderId="26" xfId="2" applyNumberFormat="1" applyFont="1" applyBorder="1"/>
    <xf numFmtId="166" fontId="4" fillId="0" borderId="27" xfId="2" applyNumberFormat="1" applyFont="1" applyBorder="1"/>
    <xf numFmtId="165" fontId="4" fillId="0" borderId="28" xfId="2" applyNumberFormat="1" applyFont="1" applyBorder="1"/>
    <xf numFmtId="165" fontId="4" fillId="0" borderId="18" xfId="2" applyNumberFormat="1" applyFont="1" applyBorder="1"/>
    <xf numFmtId="164" fontId="9" fillId="0" borderId="0" xfId="2" applyNumberFormat="1" applyFont="1"/>
    <xf numFmtId="164" fontId="5" fillId="2" borderId="29" xfId="2" applyNumberFormat="1" applyFont="1" applyFill="1" applyBorder="1" applyAlignment="1">
      <alignment horizontal="left"/>
    </xf>
    <xf numFmtId="164" fontId="5" fillId="2" borderId="7" xfId="2" applyNumberFormat="1" applyFont="1" applyFill="1" applyBorder="1"/>
    <xf numFmtId="164" fontId="6" fillId="3" borderId="20" xfId="3" applyNumberFormat="1" applyFont="1" applyFill="1" applyBorder="1" applyAlignment="1">
      <alignment horizontal="center"/>
    </xf>
    <xf numFmtId="0" fontId="10" fillId="0" borderId="32" xfId="3" applyFont="1" applyBorder="1" applyAlignment="1" applyProtection="1">
      <alignment horizontal="center"/>
      <protection locked="0"/>
    </xf>
    <xf numFmtId="164" fontId="5" fillId="2" borderId="33" xfId="2" applyNumberFormat="1" applyFont="1" applyFill="1" applyBorder="1"/>
    <xf numFmtId="164" fontId="6" fillId="3" borderId="24" xfId="3" applyNumberFormat="1" applyFont="1" applyFill="1" applyBorder="1" applyAlignment="1">
      <alignment horizontal="center"/>
    </xf>
    <xf numFmtId="0" fontId="10" fillId="0" borderId="33" xfId="3" applyFont="1" applyBorder="1" applyAlignment="1" applyProtection="1">
      <alignment horizontal="center"/>
      <protection locked="0"/>
    </xf>
    <xf numFmtId="164" fontId="5" fillId="2" borderId="19" xfId="2" applyNumberFormat="1" applyFont="1" applyFill="1" applyBorder="1"/>
    <xf numFmtId="2" fontId="6" fillId="3" borderId="14" xfId="3" applyNumberFormat="1" applyFont="1" applyFill="1" applyBorder="1" applyAlignment="1">
      <alignment horizontal="center"/>
    </xf>
    <xf numFmtId="2" fontId="10" fillId="3" borderId="19" xfId="3" applyNumberFormat="1" applyFont="1" applyFill="1" applyBorder="1" applyAlignment="1">
      <alignment horizontal="center"/>
    </xf>
    <xf numFmtId="164" fontId="10" fillId="0" borderId="0" xfId="2" applyNumberFormat="1" applyFont="1"/>
    <xf numFmtId="164" fontId="7" fillId="2" borderId="11" xfId="2" applyNumberFormat="1" applyFont="1" applyFill="1" applyBorder="1" applyAlignment="1" applyProtection="1">
      <alignment horizontal="center"/>
      <protection hidden="1"/>
    </xf>
    <xf numFmtId="164" fontId="7" fillId="2" borderId="12" xfId="2" applyNumberFormat="1" applyFont="1" applyFill="1" applyBorder="1" applyAlignment="1" applyProtection="1">
      <alignment horizontal="center"/>
      <protection hidden="1"/>
    </xf>
    <xf numFmtId="164" fontId="7" fillId="2" borderId="13" xfId="2" applyNumberFormat="1" applyFont="1" applyFill="1" applyBorder="1" applyAlignment="1" applyProtection="1">
      <alignment horizontal="center"/>
      <protection hidden="1"/>
    </xf>
    <xf numFmtId="164" fontId="7" fillId="2" borderId="34" xfId="2" applyNumberFormat="1" applyFont="1" applyFill="1" applyBorder="1" applyAlignment="1" applyProtection="1">
      <alignment horizontal="center"/>
      <protection hidden="1"/>
    </xf>
    <xf numFmtId="164" fontId="7" fillId="2" borderId="27" xfId="2" applyNumberFormat="1" applyFont="1" applyFill="1" applyBorder="1" applyAlignment="1" applyProtection="1">
      <alignment horizontal="center"/>
      <protection hidden="1"/>
    </xf>
    <xf numFmtId="164" fontId="7" fillId="2" borderId="35" xfId="2" applyNumberFormat="1" applyFont="1" applyFill="1" applyBorder="1" applyAlignment="1" applyProtection="1">
      <alignment horizontal="center"/>
      <protection hidden="1"/>
    </xf>
    <xf numFmtId="164" fontId="7" fillId="2" borderId="31" xfId="2" applyNumberFormat="1" applyFont="1" applyFill="1" applyBorder="1" applyAlignment="1" applyProtection="1">
      <alignment horizontal="center"/>
      <protection hidden="1"/>
    </xf>
    <xf numFmtId="164" fontId="7" fillId="2" borderId="6" xfId="2" applyNumberFormat="1" applyFont="1" applyFill="1" applyBorder="1" applyAlignment="1" applyProtection="1">
      <alignment horizontal="center"/>
      <protection hidden="1"/>
    </xf>
    <xf numFmtId="164" fontId="7" fillId="2" borderId="7" xfId="2" applyNumberFormat="1" applyFont="1" applyFill="1" applyBorder="1" applyAlignment="1" applyProtection="1">
      <alignment horizontal="center"/>
      <protection hidden="1"/>
    </xf>
    <xf numFmtId="164" fontId="12" fillId="2" borderId="28" xfId="2" applyNumberFormat="1" applyFont="1" applyFill="1" applyBorder="1" applyProtection="1">
      <protection hidden="1"/>
    </xf>
    <xf numFmtId="164" fontId="12" fillId="2" borderId="18" xfId="2" applyNumberFormat="1" applyFont="1" applyFill="1" applyBorder="1" applyProtection="1">
      <protection hidden="1"/>
    </xf>
    <xf numFmtId="164" fontId="12" fillId="2" borderId="19" xfId="2" applyNumberFormat="1" applyFont="1" applyFill="1" applyBorder="1" applyProtection="1">
      <protection hidden="1"/>
    </xf>
    <xf numFmtId="164" fontId="4" fillId="0" borderId="25" xfId="2" applyNumberFormat="1" applyFont="1" applyBorder="1"/>
    <xf numFmtId="164" fontId="7" fillId="2" borderId="25" xfId="2" applyNumberFormat="1" applyFont="1" applyFill="1" applyBorder="1" applyAlignment="1" applyProtection="1">
      <alignment horizontal="center"/>
      <protection hidden="1"/>
    </xf>
    <xf numFmtId="164" fontId="7" fillId="2" borderId="28" xfId="2" applyNumberFormat="1" applyFont="1" applyFill="1" applyBorder="1" applyAlignment="1" applyProtection="1">
      <alignment horizontal="center"/>
      <protection hidden="1"/>
    </xf>
    <xf numFmtId="164" fontId="7" fillId="3" borderId="31" xfId="2" applyNumberFormat="1" applyFont="1" applyFill="1" applyBorder="1" applyAlignment="1" applyProtection="1">
      <alignment horizontal="center"/>
      <protection hidden="1"/>
    </xf>
    <xf numFmtId="164" fontId="7" fillId="3" borderId="5" xfId="2" applyNumberFormat="1" applyFont="1" applyFill="1" applyBorder="1" applyAlignment="1" applyProtection="1">
      <alignment horizontal="center"/>
      <protection hidden="1"/>
    </xf>
    <xf numFmtId="164" fontId="7" fillId="3" borderId="37" xfId="2" applyNumberFormat="1" applyFont="1" applyFill="1" applyBorder="1" applyAlignment="1" applyProtection="1">
      <alignment horizontal="center"/>
      <protection hidden="1"/>
    </xf>
    <xf numFmtId="164" fontId="7" fillId="3" borderId="25" xfId="2" applyNumberFormat="1" applyFont="1" applyFill="1" applyBorder="1" applyAlignment="1" applyProtection="1">
      <alignment horizontal="center"/>
      <protection hidden="1"/>
    </xf>
    <xf numFmtId="164" fontId="7" fillId="3" borderId="23" xfId="2" applyNumberFormat="1" applyFont="1" applyFill="1" applyBorder="1" applyAlignment="1" applyProtection="1">
      <alignment horizontal="center"/>
      <protection hidden="1"/>
    </xf>
    <xf numFmtId="164" fontId="7" fillId="3" borderId="33" xfId="2" applyNumberFormat="1" applyFont="1" applyFill="1" applyBorder="1" applyAlignment="1" applyProtection="1">
      <alignment horizontal="center"/>
      <protection hidden="1"/>
    </xf>
    <xf numFmtId="164" fontId="7" fillId="3" borderId="28" xfId="2" applyNumberFormat="1" applyFont="1" applyFill="1" applyBorder="1" applyAlignment="1" applyProtection="1">
      <alignment horizontal="center"/>
      <protection hidden="1"/>
    </xf>
    <xf numFmtId="164" fontId="7" fillId="3" borderId="18" xfId="2" applyNumberFormat="1" applyFont="1" applyFill="1" applyBorder="1" applyAlignment="1" applyProtection="1">
      <alignment horizontal="center"/>
      <protection hidden="1"/>
    </xf>
    <xf numFmtId="164" fontId="7" fillId="3" borderId="19" xfId="2" applyNumberFormat="1" applyFont="1" applyFill="1" applyBorder="1" applyAlignment="1" applyProtection="1">
      <alignment horizontal="center"/>
      <protection hidden="1"/>
    </xf>
    <xf numFmtId="164" fontId="7" fillId="3" borderId="6" xfId="2" applyNumberFormat="1" applyFont="1" applyFill="1" applyBorder="1" applyAlignment="1" applyProtection="1">
      <alignment horizontal="center"/>
      <protection hidden="1"/>
    </xf>
    <xf numFmtId="164" fontId="7" fillId="3" borderId="7" xfId="2" applyNumberFormat="1" applyFont="1" applyFill="1" applyBorder="1" applyAlignment="1" applyProtection="1">
      <alignment horizontal="center"/>
      <protection hidden="1"/>
    </xf>
    <xf numFmtId="164" fontId="12" fillId="3" borderId="18" xfId="2" applyNumberFormat="1" applyFont="1" applyFill="1" applyBorder="1" applyProtection="1">
      <protection hidden="1"/>
    </xf>
    <xf numFmtId="164" fontId="12" fillId="3" borderId="19" xfId="2" applyNumberFormat="1" applyFont="1" applyFill="1" applyBorder="1" applyProtection="1">
      <protection hidden="1"/>
    </xf>
    <xf numFmtId="164" fontId="7" fillId="4" borderId="31" xfId="2" applyNumberFormat="1" applyFont="1" applyFill="1" applyBorder="1" applyAlignment="1" applyProtection="1">
      <alignment horizontal="center" vertical="center"/>
      <protection hidden="1"/>
    </xf>
    <xf numFmtId="164" fontId="7" fillId="4" borderId="5" xfId="2" applyNumberFormat="1" applyFont="1" applyFill="1" applyBorder="1" applyAlignment="1" applyProtection="1">
      <alignment horizontal="center" vertical="center"/>
      <protection hidden="1"/>
    </xf>
    <xf numFmtId="164" fontId="7" fillId="4" borderId="37" xfId="2" applyNumberFormat="1" applyFont="1" applyFill="1" applyBorder="1" applyAlignment="1" applyProtection="1">
      <alignment horizontal="center" vertical="center"/>
      <protection hidden="1"/>
    </xf>
    <xf numFmtId="164" fontId="7" fillId="4" borderId="25" xfId="2" applyNumberFormat="1" applyFont="1" applyFill="1" applyBorder="1" applyAlignment="1" applyProtection="1">
      <alignment horizontal="center" vertical="center"/>
      <protection hidden="1"/>
    </xf>
    <xf numFmtId="164" fontId="7" fillId="4" borderId="23" xfId="2" applyNumberFormat="1" applyFont="1" applyFill="1" applyBorder="1" applyAlignment="1" applyProtection="1">
      <alignment horizontal="center" vertical="center"/>
      <protection hidden="1"/>
    </xf>
    <xf numFmtId="164" fontId="7" fillId="4" borderId="33" xfId="2" applyNumberFormat="1" applyFont="1" applyFill="1" applyBorder="1" applyAlignment="1" applyProtection="1">
      <alignment horizontal="center" vertical="center"/>
      <protection hidden="1"/>
    </xf>
    <xf numFmtId="164" fontId="7" fillId="4" borderId="28" xfId="2" applyNumberFormat="1" applyFont="1" applyFill="1" applyBorder="1" applyAlignment="1" applyProtection="1">
      <alignment horizontal="center" vertical="center"/>
      <protection hidden="1"/>
    </xf>
    <xf numFmtId="164" fontId="7" fillId="4" borderId="18" xfId="2" applyNumberFormat="1" applyFont="1" applyFill="1" applyBorder="1" applyAlignment="1" applyProtection="1">
      <alignment horizontal="center" vertical="center"/>
      <protection hidden="1"/>
    </xf>
    <xf numFmtId="164" fontId="7" fillId="4" borderId="19" xfId="2" applyNumberFormat="1" applyFont="1" applyFill="1" applyBorder="1" applyAlignment="1" applyProtection="1">
      <alignment horizontal="center" vertical="center"/>
      <protection hidden="1"/>
    </xf>
    <xf numFmtId="164" fontId="7" fillId="4" borderId="6" xfId="2" applyNumberFormat="1" applyFont="1" applyFill="1" applyBorder="1" applyAlignment="1" applyProtection="1">
      <alignment horizontal="center" vertical="center"/>
      <protection hidden="1"/>
    </xf>
    <xf numFmtId="164" fontId="7" fillId="4" borderId="7" xfId="2" applyNumberFormat="1" applyFont="1" applyFill="1" applyBorder="1" applyAlignment="1" applyProtection="1">
      <alignment horizontal="center" vertical="center"/>
      <protection hidden="1"/>
    </xf>
    <xf numFmtId="164" fontId="12" fillId="4" borderId="18" xfId="2" applyNumberFormat="1" applyFont="1" applyFill="1" applyBorder="1" applyProtection="1">
      <protection hidden="1"/>
    </xf>
    <xf numFmtId="164" fontId="12" fillId="4" borderId="19" xfId="2" applyNumberFormat="1" applyFont="1" applyFill="1" applyBorder="1" applyProtection="1">
      <protection hidden="1"/>
    </xf>
    <xf numFmtId="164" fontId="12" fillId="0" borderId="0" xfId="2" applyNumberFormat="1" applyFont="1"/>
    <xf numFmtId="164" fontId="13" fillId="0" borderId="0" xfId="1" applyNumberFormat="1" applyFont="1"/>
    <xf numFmtId="168" fontId="10" fillId="2" borderId="17" xfId="2" applyNumberFormat="1" applyFont="1" applyFill="1" applyBorder="1" applyAlignment="1">
      <alignment horizontal="center" vertical="center"/>
    </xf>
    <xf numFmtId="164" fontId="5" fillId="2" borderId="38" xfId="2" applyNumberFormat="1" applyFont="1" applyFill="1" applyBorder="1"/>
    <xf numFmtId="164" fontId="5" fillId="2" borderId="39" xfId="2" applyNumberFormat="1" applyFont="1" applyFill="1" applyBorder="1"/>
    <xf numFmtId="164" fontId="5" fillId="2" borderId="40" xfId="2" applyNumberFormat="1" applyFont="1" applyFill="1" applyBorder="1"/>
    <xf numFmtId="164" fontId="10" fillId="0" borderId="5" xfId="2" applyNumberFormat="1" applyFont="1" applyBorder="1" applyAlignment="1" applyProtection="1">
      <alignment horizontal="center"/>
      <protection locked="0"/>
    </xf>
    <xf numFmtId="164" fontId="10" fillId="0" borderId="36" xfId="2" applyNumberFormat="1" applyFont="1" applyBorder="1" applyAlignment="1" applyProtection="1">
      <alignment horizontal="center"/>
      <protection locked="0"/>
    </xf>
    <xf numFmtId="0" fontId="15" fillId="0" borderId="0" xfId="0" applyFont="1" applyAlignment="1">
      <alignment vertical="center"/>
    </xf>
    <xf numFmtId="164" fontId="4" fillId="0" borderId="31" xfId="2" applyNumberFormat="1" applyFont="1" applyBorder="1"/>
    <xf numFmtId="164" fontId="4" fillId="0" borderId="6" xfId="2" applyNumberFormat="1" applyFont="1" applyBorder="1"/>
    <xf numFmtId="164" fontId="4" fillId="0" borderId="7" xfId="2" applyNumberFormat="1" applyFont="1" applyBorder="1"/>
    <xf numFmtId="164" fontId="4" fillId="0" borderId="33" xfId="2" applyNumberFormat="1" applyFont="1" applyBorder="1"/>
    <xf numFmtId="164" fontId="4" fillId="0" borderId="28" xfId="2" applyNumberFormat="1" applyFont="1" applyBorder="1"/>
    <xf numFmtId="164" fontId="4" fillId="0" borderId="18" xfId="2" applyNumberFormat="1" applyFont="1" applyBorder="1"/>
    <xf numFmtId="164" fontId="4" fillId="0" borderId="19" xfId="2" applyNumberFormat="1" applyFont="1" applyBorder="1"/>
    <xf numFmtId="0" fontId="0" fillId="0" borderId="0" xfId="0" applyFill="1" applyBorder="1"/>
    <xf numFmtId="164" fontId="4" fillId="0" borderId="0" xfId="2" applyNumberFormat="1" applyFont="1" applyFill="1" applyBorder="1" applyAlignment="1">
      <alignment horizontal="left"/>
    </xf>
    <xf numFmtId="164" fontId="4" fillId="0" borderId="0" xfId="2" applyNumberFormat="1" applyFont="1" applyFill="1" applyBorder="1"/>
    <xf numFmtId="164" fontId="5" fillId="4" borderId="43" xfId="2" applyNumberFormat="1" applyFont="1" applyFill="1" applyBorder="1" applyAlignment="1">
      <alignment horizontal="left"/>
    </xf>
    <xf numFmtId="167" fontId="5" fillId="4" borderId="44" xfId="2" applyNumberFormat="1" applyFont="1" applyFill="1" applyBorder="1"/>
    <xf numFmtId="164" fontId="12" fillId="3" borderId="17" xfId="2" applyNumberFormat="1" applyFont="1" applyFill="1" applyBorder="1" applyProtection="1">
      <protection hidden="1"/>
    </xf>
    <xf numFmtId="164" fontId="4" fillId="0" borderId="5" xfId="2" applyNumberFormat="1" applyFont="1" applyBorder="1"/>
    <xf numFmtId="164" fontId="4" fillId="0" borderId="36" xfId="2" applyNumberFormat="1" applyFont="1" applyBorder="1"/>
    <xf numFmtId="164" fontId="4" fillId="0" borderId="17" xfId="2" applyNumberFormat="1" applyFont="1" applyBorder="1"/>
    <xf numFmtId="164" fontId="7" fillId="3" borderId="31" xfId="2" applyNumberFormat="1" applyFont="1" applyFill="1" applyBorder="1" applyAlignment="1" applyProtection="1">
      <alignment horizontal="center" wrapText="1"/>
      <protection hidden="1"/>
    </xf>
    <xf numFmtId="164" fontId="7" fillId="3" borderId="33" xfId="2" applyNumberFormat="1" applyFont="1" applyFill="1" applyBorder="1" applyAlignment="1" applyProtection="1">
      <alignment horizontal="centerContinuous"/>
      <protection hidden="1"/>
    </xf>
    <xf numFmtId="164" fontId="7" fillId="3" borderId="19" xfId="2" applyNumberFormat="1" applyFont="1" applyFill="1" applyBorder="1" applyAlignment="1" applyProtection="1">
      <alignment horizontal="centerContinuous"/>
      <protection hidden="1"/>
    </xf>
    <xf numFmtId="164" fontId="7" fillId="3" borderId="45" xfId="2" applyNumberFormat="1" applyFont="1" applyFill="1" applyBorder="1" applyAlignment="1" applyProtection="1">
      <alignment horizontal="center"/>
      <protection hidden="1"/>
    </xf>
    <xf numFmtId="164" fontId="7" fillId="3" borderId="28" xfId="2" applyNumberFormat="1" applyFont="1" applyFill="1" applyBorder="1" applyAlignment="1" applyProtection="1">
      <alignment horizontal="center" wrapText="1"/>
      <protection hidden="1"/>
    </xf>
    <xf numFmtId="164" fontId="12" fillId="4" borderId="17" xfId="2" applyNumberFormat="1" applyFont="1" applyFill="1" applyBorder="1" applyProtection="1">
      <protection hidden="1"/>
    </xf>
    <xf numFmtId="164" fontId="7" fillId="4" borderId="31" xfId="2" applyNumberFormat="1" applyFont="1" applyFill="1" applyBorder="1" applyAlignment="1" applyProtection="1">
      <alignment horizontal="center" wrapText="1"/>
      <protection hidden="1"/>
    </xf>
    <xf numFmtId="164" fontId="7" fillId="4" borderId="7" xfId="2" applyNumberFormat="1" applyFont="1" applyFill="1" applyBorder="1" applyAlignment="1" applyProtection="1">
      <alignment horizontal="center" vertical="center"/>
      <protection hidden="1"/>
    </xf>
    <xf numFmtId="164" fontId="7" fillId="4" borderId="33" xfId="2" applyNumberFormat="1" applyFont="1" applyFill="1" applyBorder="1" applyAlignment="1" applyProtection="1">
      <alignment horizontal="centerContinuous"/>
      <protection hidden="1"/>
    </xf>
    <xf numFmtId="164" fontId="7" fillId="4" borderId="19" xfId="2" applyNumberFormat="1" applyFont="1" applyFill="1" applyBorder="1" applyAlignment="1" applyProtection="1">
      <alignment horizontal="centerContinuous"/>
      <protection hidden="1"/>
    </xf>
    <xf numFmtId="164" fontId="7" fillId="4" borderId="45" xfId="2" applyNumberFormat="1" applyFont="1" applyFill="1" applyBorder="1" applyAlignment="1" applyProtection="1">
      <alignment horizontal="center"/>
      <protection hidden="1"/>
    </xf>
    <xf numFmtId="164" fontId="7" fillId="4" borderId="28" xfId="2" applyNumberFormat="1" applyFont="1" applyFill="1" applyBorder="1" applyAlignment="1" applyProtection="1">
      <alignment horizontal="center" wrapText="1"/>
      <protection hidden="1"/>
    </xf>
    <xf numFmtId="164" fontId="7" fillId="3" borderId="36" xfId="2" applyNumberFormat="1" applyFont="1" applyFill="1" applyBorder="1" applyAlignment="1" applyProtection="1">
      <alignment horizontal="center"/>
      <protection hidden="1"/>
    </xf>
    <xf numFmtId="164" fontId="7" fillId="3" borderId="17" xfId="2" applyNumberFormat="1" applyFont="1" applyFill="1" applyBorder="1" applyAlignment="1" applyProtection="1">
      <alignment horizontal="center"/>
      <protection hidden="1"/>
    </xf>
    <xf numFmtId="164" fontId="7" fillId="4" borderId="36" xfId="2" applyNumberFormat="1" applyFont="1" applyFill="1" applyBorder="1" applyAlignment="1" applyProtection="1">
      <alignment horizontal="center" vertical="center"/>
      <protection hidden="1"/>
    </xf>
    <xf numFmtId="164" fontId="7" fillId="4" borderId="17" xfId="2" applyNumberFormat="1" applyFont="1" applyFill="1" applyBorder="1" applyAlignment="1" applyProtection="1">
      <alignment horizontal="center" vertical="center"/>
      <protection hidden="1"/>
    </xf>
    <xf numFmtId="164" fontId="7" fillId="2" borderId="5" xfId="2" applyNumberFormat="1" applyFont="1" applyFill="1" applyBorder="1" applyAlignment="1" applyProtection="1">
      <alignment horizontal="center"/>
      <protection hidden="1"/>
    </xf>
    <xf numFmtId="164" fontId="12" fillId="2" borderId="17" xfId="2" applyNumberFormat="1" applyFont="1" applyFill="1" applyBorder="1" applyProtection="1">
      <protection hidden="1"/>
    </xf>
    <xf numFmtId="164" fontId="7" fillId="2" borderId="33" xfId="2" applyNumberFormat="1" applyFont="1" applyFill="1" applyBorder="1" applyAlignment="1" applyProtection="1">
      <alignment horizontal="centerContinuous"/>
      <protection hidden="1"/>
    </xf>
    <xf numFmtId="164" fontId="7" fillId="2" borderId="19" xfId="2" applyNumberFormat="1" applyFont="1" applyFill="1" applyBorder="1" applyAlignment="1" applyProtection="1">
      <alignment horizontal="centerContinuous"/>
      <protection hidden="1"/>
    </xf>
    <xf numFmtId="164" fontId="7" fillId="2" borderId="45" xfId="2" applyNumberFormat="1" applyFont="1" applyFill="1" applyBorder="1" applyAlignment="1" applyProtection="1">
      <alignment horizontal="center"/>
      <protection hidden="1"/>
    </xf>
    <xf numFmtId="164" fontId="4" fillId="5" borderId="33" xfId="2" applyNumberFormat="1" applyFont="1" applyFill="1" applyBorder="1"/>
    <xf numFmtId="164" fontId="7" fillId="4" borderId="31" xfId="2" applyNumberFormat="1" applyFont="1" applyFill="1" applyBorder="1" applyAlignment="1" applyProtection="1">
      <alignment horizontal="center"/>
      <protection hidden="1"/>
    </xf>
    <xf numFmtId="164" fontId="7" fillId="4" borderId="7" xfId="2" applyNumberFormat="1" applyFont="1" applyFill="1" applyBorder="1" applyAlignment="1" applyProtection="1">
      <alignment horizontal="centerContinuous"/>
      <protection hidden="1"/>
    </xf>
    <xf numFmtId="164" fontId="7" fillId="4" borderId="42" xfId="2" applyNumberFormat="1" applyFont="1" applyFill="1" applyBorder="1" applyAlignment="1" applyProtection="1">
      <alignment horizontal="center"/>
      <protection hidden="1"/>
    </xf>
    <xf numFmtId="164" fontId="7" fillId="3" borderId="7" xfId="2" applyNumberFormat="1" applyFont="1" applyFill="1" applyBorder="1" applyAlignment="1" applyProtection="1">
      <alignment horizontal="centerContinuous"/>
      <protection hidden="1"/>
    </xf>
    <xf numFmtId="164" fontId="7" fillId="3" borderId="42" xfId="2" applyNumberFormat="1" applyFont="1" applyFill="1" applyBorder="1" applyAlignment="1" applyProtection="1">
      <alignment horizontal="center"/>
      <protection hidden="1"/>
    </xf>
    <xf numFmtId="164" fontId="7" fillId="2" borderId="7" xfId="2" applyNumberFormat="1" applyFont="1" applyFill="1" applyBorder="1" applyAlignment="1" applyProtection="1">
      <alignment horizontal="centerContinuous"/>
      <protection hidden="1"/>
    </xf>
    <xf numFmtId="164" fontId="7" fillId="2" borderId="42" xfId="2" applyNumberFormat="1" applyFont="1" applyFill="1" applyBorder="1" applyAlignment="1" applyProtection="1">
      <alignment horizontal="center"/>
      <protection hidden="1"/>
    </xf>
    <xf numFmtId="164" fontId="4" fillId="5" borderId="36" xfId="2" applyNumberFormat="1" applyFont="1" applyFill="1" applyBorder="1"/>
    <xf numFmtId="164" fontId="4" fillId="5" borderId="23" xfId="2" applyNumberFormat="1" applyFont="1" applyFill="1" applyBorder="1"/>
    <xf numFmtId="164" fontId="7" fillId="2" borderId="48" xfId="2" applyNumberFormat="1" applyFont="1" applyFill="1" applyBorder="1" applyAlignment="1" applyProtection="1">
      <alignment horizontal="center" vertical="center"/>
      <protection hidden="1"/>
    </xf>
    <xf numFmtId="164" fontId="7" fillId="2" borderId="49" xfId="2" applyNumberFormat="1" applyFont="1" applyFill="1" applyBorder="1" applyAlignment="1" applyProtection="1">
      <alignment horizontal="centerContinuous"/>
      <protection hidden="1"/>
    </xf>
    <xf numFmtId="164" fontId="7" fillId="2" borderId="50" xfId="2" applyNumberFormat="1" applyFont="1" applyFill="1" applyBorder="1" applyAlignment="1" applyProtection="1">
      <alignment horizontal="centerContinuous"/>
      <protection hidden="1"/>
    </xf>
    <xf numFmtId="164" fontId="12" fillId="2" borderId="34" xfId="2" applyNumberFormat="1" applyFont="1" applyFill="1" applyBorder="1" applyProtection="1">
      <protection hidden="1"/>
    </xf>
    <xf numFmtId="164" fontId="12" fillId="2" borderId="27" xfId="2" applyNumberFormat="1" applyFont="1" applyFill="1" applyBorder="1" applyProtection="1">
      <protection hidden="1"/>
    </xf>
    <xf numFmtId="164" fontId="12" fillId="2" borderId="35" xfId="2" applyNumberFormat="1" applyFont="1" applyFill="1" applyBorder="1" applyProtection="1">
      <protection hidden="1"/>
    </xf>
    <xf numFmtId="164" fontId="7" fillId="3" borderId="25" xfId="2" applyNumberFormat="1" applyFont="1" applyFill="1" applyBorder="1" applyAlignment="1" applyProtection="1">
      <alignment horizontal="center" wrapText="1"/>
      <protection hidden="1"/>
    </xf>
    <xf numFmtId="164" fontId="12" fillId="4" borderId="34" xfId="2" applyNumberFormat="1" applyFont="1" applyFill="1" applyBorder="1" applyProtection="1">
      <protection hidden="1"/>
    </xf>
    <xf numFmtId="164" fontId="12" fillId="4" borderId="27" xfId="2" applyNumberFormat="1" applyFont="1" applyFill="1" applyBorder="1" applyProtection="1">
      <protection hidden="1"/>
    </xf>
    <xf numFmtId="164" fontId="12" fillId="4" borderId="35" xfId="2" applyNumberFormat="1" applyFont="1" applyFill="1" applyBorder="1" applyProtection="1">
      <protection hidden="1"/>
    </xf>
    <xf numFmtId="164" fontId="7" fillId="4" borderId="25" xfId="2" applyNumberFormat="1" applyFont="1" applyFill="1" applyBorder="1" applyAlignment="1" applyProtection="1">
      <alignment horizontal="center" wrapText="1"/>
      <protection hidden="1"/>
    </xf>
    <xf numFmtId="164" fontId="7" fillId="3" borderId="48" xfId="2" applyNumberFormat="1" applyFont="1" applyFill="1" applyBorder="1" applyAlignment="1" applyProtection="1">
      <alignment horizontal="center" vertical="center"/>
      <protection hidden="1"/>
    </xf>
    <xf numFmtId="164" fontId="7" fillId="3" borderId="49" xfId="2" applyNumberFormat="1" applyFont="1" applyFill="1" applyBorder="1" applyAlignment="1" applyProtection="1">
      <alignment horizontal="centerContinuous"/>
      <protection hidden="1"/>
    </xf>
    <xf numFmtId="164" fontId="7" fillId="3" borderId="50" xfId="2" applyNumberFormat="1" applyFont="1" applyFill="1" applyBorder="1" applyAlignment="1" applyProtection="1">
      <alignment horizontal="centerContinuous"/>
      <protection hidden="1"/>
    </xf>
    <xf numFmtId="164" fontId="12" fillId="3" borderId="34" xfId="2" applyNumberFormat="1" applyFont="1" applyFill="1" applyBorder="1" applyProtection="1">
      <protection hidden="1"/>
    </xf>
    <xf numFmtId="164" fontId="12" fillId="3" borderId="27" xfId="2" applyNumberFormat="1" applyFont="1" applyFill="1" applyBorder="1" applyProtection="1">
      <protection hidden="1"/>
    </xf>
    <xf numFmtId="164" fontId="12" fillId="3" borderId="35" xfId="2" applyNumberFormat="1" applyFont="1" applyFill="1" applyBorder="1" applyProtection="1">
      <protection hidden="1"/>
    </xf>
    <xf numFmtId="164" fontId="5" fillId="3" borderId="29" xfId="2" applyNumberFormat="1" applyFont="1" applyFill="1" applyBorder="1" applyAlignment="1">
      <alignment horizontal="center"/>
    </xf>
    <xf numFmtId="164" fontId="5" fillId="3" borderId="30" xfId="2" applyNumberFormat="1" applyFont="1" applyFill="1" applyBorder="1" applyAlignment="1">
      <alignment horizontal="center"/>
    </xf>
    <xf numFmtId="164" fontId="7" fillId="2" borderId="7" xfId="2" applyNumberFormat="1" applyFont="1" applyFill="1" applyBorder="1" applyAlignment="1" applyProtection="1">
      <alignment horizontal="center" vertical="center"/>
      <protection hidden="1"/>
    </xf>
    <xf numFmtId="164" fontId="7" fillId="2" borderId="19" xfId="2" applyNumberFormat="1" applyFont="1" applyFill="1" applyBorder="1" applyAlignment="1" applyProtection="1">
      <alignment horizontal="center" vertical="center"/>
      <protection hidden="1"/>
    </xf>
    <xf numFmtId="164" fontId="7" fillId="3" borderId="31" xfId="2" applyNumberFormat="1" applyFont="1" applyFill="1" applyBorder="1" applyAlignment="1" applyProtection="1">
      <alignment horizontal="right"/>
      <protection hidden="1"/>
    </xf>
    <xf numFmtId="164" fontId="7" fillId="3" borderId="7" xfId="2" applyNumberFormat="1" applyFont="1" applyFill="1" applyBorder="1" applyAlignment="1" applyProtection="1">
      <alignment horizontal="right"/>
      <protection hidden="1"/>
    </xf>
    <xf numFmtId="164" fontId="7" fillId="4" borderId="31" xfId="2" applyNumberFormat="1" applyFont="1" applyFill="1" applyBorder="1" applyAlignment="1" applyProtection="1">
      <alignment horizontal="right"/>
      <protection hidden="1"/>
    </xf>
    <xf numFmtId="164" fontId="7" fillId="4" borderId="7" xfId="2" applyNumberFormat="1" applyFont="1" applyFill="1" applyBorder="1" applyAlignment="1" applyProtection="1">
      <alignment horizontal="right"/>
      <protection hidden="1"/>
    </xf>
    <xf numFmtId="164" fontId="7" fillId="4" borderId="25" xfId="2" applyNumberFormat="1" applyFont="1" applyFill="1" applyBorder="1" applyAlignment="1" applyProtection="1">
      <alignment horizontal="right"/>
      <protection hidden="1"/>
    </xf>
    <xf numFmtId="164" fontId="7" fillId="4" borderId="33" xfId="2" applyNumberFormat="1" applyFont="1" applyFill="1" applyBorder="1" applyAlignment="1" applyProtection="1">
      <alignment horizontal="right"/>
      <protection hidden="1"/>
    </xf>
    <xf numFmtId="164" fontId="7" fillId="2" borderId="24" xfId="2" applyNumberFormat="1" applyFont="1" applyFill="1" applyBorder="1" applyAlignment="1">
      <alignment horizontal="left"/>
    </xf>
    <xf numFmtId="164" fontId="7" fillId="2" borderId="9" xfId="2" applyNumberFormat="1" applyFont="1" applyFill="1" applyBorder="1" applyAlignment="1">
      <alignment horizontal="left"/>
    </xf>
    <xf numFmtId="164" fontId="7" fillId="2" borderId="10" xfId="2" applyNumberFormat="1" applyFont="1" applyFill="1" applyBorder="1" applyAlignment="1">
      <alignment horizontal="left"/>
    </xf>
    <xf numFmtId="164" fontId="7" fillId="2" borderId="31" xfId="2" applyNumberFormat="1" applyFont="1" applyFill="1" applyBorder="1" applyAlignment="1" applyProtection="1">
      <alignment horizontal="center" wrapText="1"/>
      <protection hidden="1"/>
    </xf>
    <xf numFmtId="164" fontId="7" fillId="2" borderId="28" xfId="2" applyNumberFormat="1" applyFont="1" applyFill="1" applyBorder="1" applyAlignment="1" applyProtection="1">
      <alignment horizontal="center" wrapText="1"/>
      <protection hidden="1"/>
    </xf>
    <xf numFmtId="164" fontId="7" fillId="3" borderId="31" xfId="2" applyNumberFormat="1" applyFont="1" applyFill="1" applyBorder="1" applyAlignment="1" applyProtection="1">
      <alignment horizontal="center" wrapText="1"/>
      <protection hidden="1"/>
    </xf>
    <xf numFmtId="164" fontId="7" fillId="3" borderId="28" xfId="2" applyNumberFormat="1" applyFont="1" applyFill="1" applyBorder="1" applyAlignment="1" applyProtection="1">
      <alignment horizontal="center" wrapText="1"/>
      <protection hidden="1"/>
    </xf>
    <xf numFmtId="164" fontId="7" fillId="4" borderId="31" xfId="2" applyNumberFormat="1" applyFont="1" applyFill="1" applyBorder="1" applyAlignment="1" applyProtection="1">
      <alignment horizontal="center" wrapText="1"/>
      <protection hidden="1"/>
    </xf>
    <xf numFmtId="164" fontId="7" fillId="4" borderId="28" xfId="2" applyNumberFormat="1" applyFont="1" applyFill="1" applyBorder="1" applyAlignment="1" applyProtection="1">
      <alignment horizontal="center" wrapText="1"/>
      <protection hidden="1"/>
    </xf>
    <xf numFmtId="164" fontId="7" fillId="3" borderId="25" xfId="2" applyNumberFormat="1" applyFont="1" applyFill="1" applyBorder="1" applyAlignment="1" applyProtection="1">
      <alignment horizontal="right"/>
      <protection hidden="1"/>
    </xf>
    <xf numFmtId="164" fontId="7" fillId="3" borderId="33" xfId="2" applyNumberFormat="1" applyFont="1" applyFill="1" applyBorder="1" applyAlignment="1" applyProtection="1">
      <alignment horizontal="right"/>
      <protection hidden="1"/>
    </xf>
    <xf numFmtId="164" fontId="7" fillId="3" borderId="26" xfId="2" applyNumberFormat="1" applyFont="1" applyFill="1" applyBorder="1" applyAlignment="1" applyProtection="1">
      <alignment horizontal="right"/>
      <protection hidden="1"/>
    </xf>
    <xf numFmtId="164" fontId="7" fillId="3" borderId="35" xfId="2" applyNumberFormat="1" applyFont="1" applyFill="1" applyBorder="1" applyAlignment="1" applyProtection="1">
      <alignment horizontal="right"/>
      <protection hidden="1"/>
    </xf>
    <xf numFmtId="164" fontId="7" fillId="3" borderId="7" xfId="2" applyNumberFormat="1" applyFont="1" applyFill="1" applyBorder="1" applyAlignment="1" applyProtection="1">
      <alignment horizontal="center" vertical="center"/>
      <protection hidden="1"/>
    </xf>
    <xf numFmtId="164" fontId="7" fillId="3" borderId="19" xfId="2" applyNumberFormat="1" applyFont="1" applyFill="1" applyBorder="1" applyAlignment="1" applyProtection="1">
      <alignment horizontal="center" vertical="center"/>
      <protection hidden="1"/>
    </xf>
    <xf numFmtId="164" fontId="7" fillId="2" borderId="14" xfId="2" applyNumberFormat="1" applyFont="1" applyFill="1" applyBorder="1" applyAlignment="1">
      <alignment horizontal="left"/>
    </xf>
    <xf numFmtId="164" fontId="7" fillId="2" borderId="15" xfId="2" applyNumberFormat="1" applyFont="1" applyFill="1" applyBorder="1" applyAlignment="1">
      <alignment horizontal="left"/>
    </xf>
    <xf numFmtId="164" fontId="7" fillId="2" borderId="16" xfId="2" applyNumberFormat="1" applyFont="1" applyFill="1" applyBorder="1" applyAlignment="1">
      <alignment horizontal="left"/>
    </xf>
    <xf numFmtId="164" fontId="7" fillId="2" borderId="31" xfId="2" applyNumberFormat="1" applyFont="1" applyFill="1" applyBorder="1" applyAlignment="1" applyProtection="1">
      <alignment horizontal="right"/>
      <protection hidden="1"/>
    </xf>
    <xf numFmtId="164" fontId="7" fillId="2" borderId="7" xfId="2" applyNumberFormat="1" applyFont="1" applyFill="1" applyBorder="1" applyAlignment="1" applyProtection="1">
      <alignment horizontal="right"/>
      <protection hidden="1"/>
    </xf>
    <xf numFmtId="164" fontId="7" fillId="2" borderId="25" xfId="2" applyNumberFormat="1" applyFont="1" applyFill="1" applyBorder="1" applyAlignment="1" applyProtection="1">
      <alignment horizontal="right"/>
      <protection hidden="1"/>
    </xf>
    <xf numFmtId="164" fontId="7" fillId="2" borderId="33" xfId="2" applyNumberFormat="1" applyFont="1" applyFill="1" applyBorder="1" applyAlignment="1" applyProtection="1">
      <alignment horizontal="right"/>
      <protection hidden="1"/>
    </xf>
    <xf numFmtId="164" fontId="7" fillId="2" borderId="26" xfId="2" applyNumberFormat="1" applyFont="1" applyFill="1" applyBorder="1" applyAlignment="1" applyProtection="1">
      <alignment horizontal="right"/>
      <protection hidden="1"/>
    </xf>
    <xf numFmtId="164" fontId="7" fillId="2" borderId="35" xfId="2" applyNumberFormat="1" applyFont="1" applyFill="1" applyBorder="1" applyAlignment="1" applyProtection="1">
      <alignment horizontal="right"/>
      <protection hidden="1"/>
    </xf>
    <xf numFmtId="164" fontId="5" fillId="2" borderId="29" xfId="2" applyNumberFormat="1" applyFont="1" applyFill="1" applyBorder="1" applyAlignment="1">
      <alignment horizontal="center"/>
    </xf>
    <xf numFmtId="164" fontId="5" fillId="2" borderId="30" xfId="2" applyNumberFormat="1" applyFont="1" applyFill="1" applyBorder="1" applyAlignment="1">
      <alignment horizontal="center"/>
    </xf>
    <xf numFmtId="164" fontId="7" fillId="4" borderId="26" xfId="2" applyNumberFormat="1" applyFont="1" applyFill="1" applyBorder="1" applyAlignment="1" applyProtection="1">
      <alignment horizontal="right"/>
      <protection hidden="1"/>
    </xf>
    <xf numFmtId="164" fontId="7" fillId="4" borderId="35" xfId="2" applyNumberFormat="1" applyFont="1" applyFill="1" applyBorder="1" applyAlignment="1" applyProtection="1">
      <alignment horizontal="right"/>
      <protection hidden="1"/>
    </xf>
    <xf numFmtId="164" fontId="7" fillId="4" borderId="7" xfId="2" applyNumberFormat="1" applyFont="1" applyFill="1" applyBorder="1" applyAlignment="1" applyProtection="1">
      <alignment horizontal="center" vertical="center"/>
      <protection hidden="1"/>
    </xf>
    <xf numFmtId="164" fontId="7" fillId="4" borderId="19" xfId="2" applyNumberFormat="1" applyFont="1" applyFill="1" applyBorder="1" applyAlignment="1" applyProtection="1">
      <alignment horizontal="center" vertical="center"/>
      <protection hidden="1"/>
    </xf>
    <xf numFmtId="164" fontId="7" fillId="2" borderId="3" xfId="2" applyNumberFormat="1" applyFont="1" applyFill="1" applyBorder="1" applyAlignment="1">
      <alignment horizontal="center"/>
    </xf>
    <xf numFmtId="164" fontId="7" fillId="2" borderId="4" xfId="2" applyNumberFormat="1" applyFont="1" applyFill="1" applyBorder="1" applyAlignment="1">
      <alignment horizontal="center"/>
    </xf>
    <xf numFmtId="164" fontId="7" fillId="2" borderId="9" xfId="2" applyNumberFormat="1" applyFont="1" applyFill="1" applyBorder="1" applyAlignment="1">
      <alignment horizontal="center"/>
    </xf>
    <xf numFmtId="164" fontId="7" fillId="2" borderId="10" xfId="2" applyNumberFormat="1" applyFont="1" applyFill="1" applyBorder="1" applyAlignment="1">
      <alignment horizontal="center"/>
    </xf>
    <xf numFmtId="164" fontId="7" fillId="2" borderId="15" xfId="2" applyNumberFormat="1" applyFont="1" applyFill="1" applyBorder="1" applyAlignment="1">
      <alignment horizontal="center"/>
    </xf>
    <xf numFmtId="164" fontId="7" fillId="2" borderId="16" xfId="2" applyNumberFormat="1" applyFont="1" applyFill="1" applyBorder="1" applyAlignment="1">
      <alignment horizontal="center"/>
    </xf>
    <xf numFmtId="164" fontId="7" fillId="2" borderId="21" xfId="2" applyNumberFormat="1" applyFont="1" applyFill="1" applyBorder="1" applyAlignment="1">
      <alignment horizontal="center"/>
    </xf>
    <xf numFmtId="164" fontId="7" fillId="2" borderId="22" xfId="2" applyNumberFormat="1" applyFont="1" applyFill="1" applyBorder="1" applyAlignment="1">
      <alignment horizontal="center"/>
    </xf>
    <xf numFmtId="164" fontId="7" fillId="2" borderId="28" xfId="2" applyNumberFormat="1" applyFont="1" applyFill="1" applyBorder="1" applyAlignment="1" applyProtection="1">
      <alignment horizontal="right"/>
      <protection hidden="1"/>
    </xf>
    <xf numFmtId="164" fontId="7" fillId="2" borderId="19" xfId="2" applyNumberFormat="1" applyFont="1" applyFill="1" applyBorder="1" applyAlignment="1" applyProtection="1">
      <alignment horizontal="right"/>
      <protection hidden="1"/>
    </xf>
    <xf numFmtId="164" fontId="7" fillId="2" borderId="4" xfId="2" applyNumberFormat="1" applyFont="1" applyFill="1" applyBorder="1" applyAlignment="1" applyProtection="1">
      <alignment horizontal="center" vertical="center"/>
      <protection hidden="1"/>
    </xf>
    <xf numFmtId="164" fontId="7" fillId="2" borderId="47" xfId="2" applyNumberFormat="1" applyFont="1" applyFill="1" applyBorder="1" applyAlignment="1" applyProtection="1">
      <alignment horizontal="center" vertical="center"/>
      <protection hidden="1"/>
    </xf>
    <xf numFmtId="164" fontId="7" fillId="4" borderId="32" xfId="2" applyNumberFormat="1" applyFont="1" applyFill="1" applyBorder="1" applyAlignment="1" applyProtection="1">
      <alignment horizontal="center" vertical="center"/>
      <protection hidden="1"/>
    </xf>
    <xf numFmtId="164" fontId="7" fillId="2" borderId="41" xfId="2" applyNumberFormat="1" applyFont="1" applyFill="1" applyBorder="1" applyAlignment="1" applyProtection="1">
      <alignment horizontal="center" wrapText="1"/>
      <protection hidden="1"/>
    </xf>
    <xf numFmtId="164" fontId="7" fillId="2" borderId="46" xfId="2" applyNumberFormat="1" applyFont="1" applyFill="1" applyBorder="1" applyAlignment="1" applyProtection="1">
      <alignment horizontal="center" wrapText="1"/>
      <protection hidden="1"/>
    </xf>
    <xf numFmtId="164" fontId="7" fillId="3" borderId="45" xfId="2" applyNumberFormat="1" applyFont="1" applyFill="1" applyBorder="1" applyAlignment="1" applyProtection="1">
      <alignment horizontal="center" wrapText="1"/>
      <protection hidden="1"/>
    </xf>
    <xf numFmtId="164" fontId="7" fillId="4" borderId="45" xfId="2" applyNumberFormat="1" applyFont="1" applyFill="1" applyBorder="1" applyAlignment="1" applyProtection="1">
      <alignment horizontal="center" wrapText="1"/>
      <protection hidden="1"/>
    </xf>
    <xf numFmtId="164" fontId="7" fillId="3" borderId="28" xfId="2" applyNumberFormat="1" applyFont="1" applyFill="1" applyBorder="1" applyAlignment="1" applyProtection="1">
      <alignment horizontal="right"/>
      <protection hidden="1"/>
    </xf>
    <xf numFmtId="164" fontId="7" fillId="3" borderId="19" xfId="2" applyNumberFormat="1" applyFont="1" applyFill="1" applyBorder="1" applyAlignment="1" applyProtection="1">
      <alignment horizontal="right"/>
      <protection hidden="1"/>
    </xf>
    <xf numFmtId="164" fontId="7" fillId="3" borderId="32" xfId="2" applyNumberFormat="1" applyFont="1" applyFill="1" applyBorder="1" applyAlignment="1" applyProtection="1">
      <alignment horizontal="center" vertical="center"/>
      <protection hidden="1"/>
    </xf>
    <xf numFmtId="164" fontId="7" fillId="4" borderId="28" xfId="2" applyNumberFormat="1" applyFont="1" applyFill="1" applyBorder="1" applyAlignment="1" applyProtection="1">
      <alignment horizontal="right"/>
      <protection hidden="1"/>
    </xf>
    <xf numFmtId="164" fontId="7" fillId="4" borderId="19" xfId="2" applyNumberFormat="1" applyFont="1" applyFill="1" applyBorder="1" applyAlignment="1" applyProtection="1">
      <alignment horizontal="right"/>
      <protection hidden="1"/>
    </xf>
    <xf numFmtId="164" fontId="7" fillId="2" borderId="35" xfId="2" applyNumberFormat="1" applyFont="1" applyFill="1" applyBorder="1" applyAlignment="1" applyProtection="1">
      <alignment horizontal="center" vertical="center"/>
      <protection hidden="1"/>
    </xf>
    <xf numFmtId="164" fontId="7" fillId="4" borderId="35" xfId="2" applyNumberFormat="1" applyFont="1" applyFill="1" applyBorder="1" applyAlignment="1" applyProtection="1">
      <alignment horizontal="center" vertical="center"/>
      <protection hidden="1"/>
    </xf>
    <xf numFmtId="164" fontId="7" fillId="2" borderId="26" xfId="2" applyNumberFormat="1" applyFont="1" applyFill="1" applyBorder="1" applyAlignment="1" applyProtection="1">
      <alignment horizontal="center" wrapText="1"/>
      <protection hidden="1"/>
    </xf>
    <xf numFmtId="164" fontId="7" fillId="3" borderId="26" xfId="2" applyNumberFormat="1" applyFont="1" applyFill="1" applyBorder="1" applyAlignment="1" applyProtection="1">
      <alignment horizontal="center" wrapText="1"/>
      <protection hidden="1"/>
    </xf>
    <xf numFmtId="164" fontId="7" fillId="4" borderId="26" xfId="2" applyNumberFormat="1" applyFont="1" applyFill="1" applyBorder="1" applyAlignment="1" applyProtection="1">
      <alignment horizontal="center" wrapText="1"/>
      <protection hidden="1"/>
    </xf>
    <xf numFmtId="164" fontId="7" fillId="3" borderId="35" xfId="2" applyNumberFormat="1" applyFont="1" applyFill="1" applyBorder="1" applyAlignment="1" applyProtection="1">
      <alignment horizontal="center" vertical="center"/>
      <protection hidden="1"/>
    </xf>
  </cellXfs>
  <cellStyles count="4">
    <cellStyle name="Link" xfId="1" builtinId="8"/>
    <cellStyle name="Normal" xfId="0" builtinId="0"/>
    <cellStyle name="Normal_EN442" xfId="2" xr:uid="{605AB8BF-684E-4AEB-857A-D8DAC151B7E0}"/>
    <cellStyle name="Normal_LogW-test_Book2" xfId="3" xr:uid="{5C276706-71FF-443B-A73D-E29C966830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541943</xdr:colOff>
      <xdr:row>32</xdr:row>
      <xdr:rowOff>180190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A3092A11-45E4-4C22-88CC-92F2DBD76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57143" cy="627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68</xdr:row>
      <xdr:rowOff>38100</xdr:rowOff>
    </xdr:from>
    <xdr:to>
      <xdr:col>5</xdr:col>
      <xdr:colOff>990600</xdr:colOff>
      <xdr:row>70</xdr:row>
      <xdr:rowOff>54907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4E29A7F7-56A7-45B0-9F01-7003C3096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13963650"/>
          <a:ext cx="2057400" cy="416857"/>
        </a:xfrm>
        <a:prstGeom prst="rect">
          <a:avLst/>
        </a:prstGeom>
      </xdr:spPr>
    </xdr:pic>
    <xdr:clientData/>
  </xdr:twoCellAnchor>
  <xdr:twoCellAnchor editAs="oneCell">
    <xdr:from>
      <xdr:col>3</xdr:col>
      <xdr:colOff>1019175</xdr:colOff>
      <xdr:row>0</xdr:row>
      <xdr:rowOff>133350</xdr:rowOff>
    </xdr:from>
    <xdr:to>
      <xdr:col>5</xdr:col>
      <xdr:colOff>981075</xdr:colOff>
      <xdr:row>2</xdr:row>
      <xdr:rowOff>16807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88F6527E-04DB-49EF-9A54-8C101BD55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133350"/>
          <a:ext cx="2057400" cy="416857"/>
        </a:xfrm>
        <a:prstGeom prst="rect">
          <a:avLst/>
        </a:prstGeom>
      </xdr:spPr>
    </xdr:pic>
    <xdr:clientData/>
  </xdr:twoCellAnchor>
  <xdr:twoCellAnchor editAs="oneCell">
    <xdr:from>
      <xdr:col>3</xdr:col>
      <xdr:colOff>962025</xdr:colOff>
      <xdr:row>2</xdr:row>
      <xdr:rowOff>152399</xdr:rowOff>
    </xdr:from>
    <xdr:to>
      <xdr:col>5</xdr:col>
      <xdr:colOff>1041700</xdr:colOff>
      <xdr:row>4</xdr:row>
      <xdr:rowOff>110277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BD9ACE26-20C6-40C2-9CC6-DCE37501D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685799"/>
          <a:ext cx="2175175" cy="3579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69</xdr:row>
      <xdr:rowOff>47625</xdr:rowOff>
    </xdr:from>
    <xdr:to>
      <xdr:col>6</xdr:col>
      <xdr:colOff>38100</xdr:colOff>
      <xdr:row>71</xdr:row>
      <xdr:rowOff>64432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8BDD3BE3-1C23-48E0-86B5-6C069EC52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14173200"/>
          <a:ext cx="2057400" cy="416857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0</xdr:row>
      <xdr:rowOff>85725</xdr:rowOff>
    </xdr:from>
    <xdr:to>
      <xdr:col>6</xdr:col>
      <xdr:colOff>9525</xdr:colOff>
      <xdr:row>1</xdr:row>
      <xdr:rowOff>169207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4C4D406A-FE20-44C3-A121-EEFEDA98E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85725"/>
          <a:ext cx="2057400" cy="416857"/>
        </a:xfrm>
        <a:prstGeom prst="rect">
          <a:avLst/>
        </a:prstGeom>
      </xdr:spPr>
    </xdr:pic>
    <xdr:clientData/>
  </xdr:twoCellAnchor>
  <xdr:twoCellAnchor editAs="oneCell">
    <xdr:from>
      <xdr:col>3</xdr:col>
      <xdr:colOff>1028700</xdr:colOff>
      <xdr:row>2</xdr:row>
      <xdr:rowOff>114300</xdr:rowOff>
    </xdr:from>
    <xdr:to>
      <xdr:col>6</xdr:col>
      <xdr:colOff>60625</xdr:colOff>
      <xdr:row>4</xdr:row>
      <xdr:rowOff>72178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51B8F8B9-6ECD-4E1F-BFFB-AD69C78EB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647700"/>
          <a:ext cx="2175175" cy="3579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1009650</xdr:colOff>
      <xdr:row>68</xdr:row>
      <xdr:rowOff>171450</xdr:rowOff>
    </xdr:from>
    <xdr:to>
      <xdr:col>5</xdr:col>
      <xdr:colOff>971550</xdr:colOff>
      <xdr:row>70</xdr:row>
      <xdr:rowOff>188257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2F7AF390-EF5C-4A36-BDCE-119621951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14106525"/>
          <a:ext cx="2057400" cy="416857"/>
        </a:xfrm>
        <a:prstGeom prst="rect">
          <a:avLst/>
        </a:prstGeom>
      </xdr:spPr>
    </xdr:pic>
    <xdr:clientData/>
  </xdr:twoCellAnchor>
  <xdr:twoCellAnchor editAs="oneCell">
    <xdr:from>
      <xdr:col>3</xdr:col>
      <xdr:colOff>1000125</xdr:colOff>
      <xdr:row>0</xdr:row>
      <xdr:rowOff>123825</xdr:rowOff>
    </xdr:from>
    <xdr:to>
      <xdr:col>5</xdr:col>
      <xdr:colOff>962025</xdr:colOff>
      <xdr:row>2</xdr:row>
      <xdr:rowOff>7282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70915D4A-2950-4EB8-A769-3C8CB471C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123825"/>
          <a:ext cx="2057400" cy="416857"/>
        </a:xfrm>
        <a:prstGeom prst="rect">
          <a:avLst/>
        </a:prstGeom>
      </xdr:spPr>
    </xdr:pic>
    <xdr:clientData/>
  </xdr:twoCellAnchor>
  <xdr:twoCellAnchor editAs="oneCell">
    <xdr:from>
      <xdr:col>3</xdr:col>
      <xdr:colOff>962025</xdr:colOff>
      <xdr:row>3</xdr:row>
      <xdr:rowOff>0</xdr:rowOff>
    </xdr:from>
    <xdr:to>
      <xdr:col>5</xdr:col>
      <xdr:colOff>1041700</xdr:colOff>
      <xdr:row>4</xdr:row>
      <xdr:rowOff>157903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3EF0EC1F-063C-4F71-A758-1C7DDFA19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733425"/>
          <a:ext cx="2175175" cy="357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hudevad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hudevad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hudeva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43B73-5DE1-49BB-A8CD-BFEF5DEC22A4}">
  <dimension ref="A1"/>
  <sheetViews>
    <sheetView workbookViewId="0">
      <selection activeCell="N14" sqref="N1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2FB69-5730-45C9-A986-CF96688E04A1}">
  <sheetPr>
    <tabColor theme="1" tint="0.249977111117893"/>
  </sheetPr>
  <dimension ref="A1:P75"/>
  <sheetViews>
    <sheetView showGridLines="0" tabSelected="1" workbookViewId="0">
      <selection activeCell="C71" sqref="C71"/>
    </sheetView>
  </sheetViews>
  <sheetFormatPr defaultRowHeight="15" x14ac:dyDescent="0.25"/>
  <cols>
    <col min="1" max="1" width="20.42578125" customWidth="1"/>
    <col min="2" max="2" width="19.42578125" customWidth="1"/>
    <col min="3" max="6" width="15.7109375" customWidth="1"/>
  </cols>
  <sheetData>
    <row r="1" spans="1:16" ht="26.25" x14ac:dyDescent="0.4">
      <c r="A1" s="1" t="s">
        <v>33</v>
      </c>
      <c r="B1" s="2"/>
      <c r="C1" s="2"/>
      <c r="D1" s="2"/>
      <c r="E1" s="3"/>
      <c r="F1" s="2"/>
    </row>
    <row r="2" spans="1:16" ht="15.75" x14ac:dyDescent="0.25">
      <c r="A2" s="3" t="s">
        <v>0</v>
      </c>
      <c r="B2" s="2"/>
      <c r="C2" s="2"/>
      <c r="D2" s="2"/>
      <c r="E2" s="2"/>
      <c r="F2" s="2"/>
    </row>
    <row r="3" spans="1:16" ht="15.75" x14ac:dyDescent="0.25">
      <c r="A3" s="4"/>
      <c r="B3" s="5"/>
      <c r="C3" s="2"/>
      <c r="D3" s="2"/>
      <c r="E3" s="2"/>
      <c r="F3" s="2"/>
    </row>
    <row r="4" spans="1:16" ht="15.75" x14ac:dyDescent="0.25">
      <c r="A4" s="4"/>
      <c r="B4" s="5"/>
      <c r="C4" s="2"/>
      <c r="D4" s="2"/>
      <c r="E4" s="2"/>
      <c r="F4" s="2"/>
    </row>
    <row r="5" spans="1:16" ht="16.5" thickBot="1" x14ac:dyDescent="0.3">
      <c r="A5" s="6"/>
      <c r="B5" s="5"/>
      <c r="C5" s="2"/>
      <c r="D5" s="2"/>
      <c r="E5" s="2"/>
      <c r="F5" s="2"/>
    </row>
    <row r="6" spans="1:16" x14ac:dyDescent="0.25">
      <c r="A6" s="7" t="s">
        <v>1</v>
      </c>
      <c r="B6" s="8"/>
      <c r="C6" s="9"/>
      <c r="D6" s="10" t="s">
        <v>43</v>
      </c>
      <c r="E6" s="11" t="s">
        <v>2</v>
      </c>
      <c r="F6" s="12" t="s">
        <v>3</v>
      </c>
    </row>
    <row r="7" spans="1:16" x14ac:dyDescent="0.25">
      <c r="A7" s="13" t="s">
        <v>4</v>
      </c>
      <c r="B7" s="14"/>
      <c r="C7" s="15"/>
      <c r="D7" s="16">
        <v>220</v>
      </c>
      <c r="E7" s="17">
        <v>220</v>
      </c>
      <c r="F7" s="18">
        <v>220</v>
      </c>
    </row>
    <row r="8" spans="1:16" ht="15.75" thickBot="1" x14ac:dyDescent="0.3">
      <c r="A8" s="19" t="s">
        <v>5</v>
      </c>
      <c r="B8" s="20"/>
      <c r="C8" s="21"/>
      <c r="D8" s="22">
        <v>200</v>
      </c>
      <c r="E8" s="23">
        <v>200</v>
      </c>
      <c r="F8" s="24">
        <v>200</v>
      </c>
    </row>
    <row r="9" spans="1:16" ht="15.75" x14ac:dyDescent="0.25">
      <c r="A9" s="25" t="s">
        <v>6</v>
      </c>
      <c r="B9" s="26"/>
      <c r="C9" s="27"/>
      <c r="D9" s="28">
        <v>576</v>
      </c>
      <c r="E9" s="28">
        <v>906</v>
      </c>
      <c r="F9" s="28">
        <v>1181</v>
      </c>
    </row>
    <row r="10" spans="1:16" ht="15.75" x14ac:dyDescent="0.25">
      <c r="A10" s="29" t="s">
        <v>7</v>
      </c>
      <c r="B10" s="30"/>
      <c r="C10" s="15"/>
      <c r="D10" s="31">
        <v>1.2678</v>
      </c>
      <c r="E10" s="32">
        <v>1.2579</v>
      </c>
      <c r="F10" s="32">
        <v>1.2843</v>
      </c>
    </row>
    <row r="11" spans="1:16" ht="15.75" x14ac:dyDescent="0.25">
      <c r="A11" s="173" t="s">
        <v>34</v>
      </c>
      <c r="B11" s="174"/>
      <c r="C11" s="175"/>
      <c r="D11" s="33">
        <v>22.4</v>
      </c>
      <c r="E11" s="34">
        <v>29.5</v>
      </c>
      <c r="F11" s="34">
        <v>36.5</v>
      </c>
    </row>
    <row r="12" spans="1:16" ht="15.75" x14ac:dyDescent="0.25">
      <c r="A12" s="29" t="s">
        <v>9</v>
      </c>
      <c r="B12" s="30"/>
      <c r="C12" s="15"/>
      <c r="D12" s="33">
        <v>2.8</v>
      </c>
      <c r="E12" s="34">
        <v>4.2</v>
      </c>
      <c r="F12" s="34">
        <v>5.6</v>
      </c>
    </row>
    <row r="13" spans="1:16" ht="17.25" thickBot="1" x14ac:dyDescent="0.35">
      <c r="A13" s="188" t="s">
        <v>10</v>
      </c>
      <c r="B13" s="189"/>
      <c r="C13" s="190"/>
      <c r="D13" s="35">
        <f>ROUND(D9/(POWER(50,D10)),4)</f>
        <v>4.0407999999999999</v>
      </c>
      <c r="E13" s="36">
        <f>ROUND(E9/(POWER(50,E10)),4)</f>
        <v>6.6067999999999998</v>
      </c>
      <c r="F13" s="36">
        <f>ROUND(F9/(POWER(50,F10)),4)</f>
        <v>7.7671999999999999</v>
      </c>
    </row>
    <row r="14" spans="1:16" ht="15.75" x14ac:dyDescent="0.25">
      <c r="A14" s="2"/>
      <c r="B14" s="2"/>
      <c r="C14" s="2"/>
      <c r="D14" s="2"/>
      <c r="E14" s="2"/>
      <c r="F14" s="2"/>
    </row>
    <row r="15" spans="1:16" ht="21" thickBot="1" x14ac:dyDescent="0.35">
      <c r="A15" s="37" t="s">
        <v>11</v>
      </c>
      <c r="B15" s="2"/>
      <c r="C15" s="2"/>
      <c r="D15" s="2"/>
      <c r="E15" s="2"/>
      <c r="F15" s="2"/>
      <c r="G15" s="2"/>
      <c r="M15" s="106"/>
      <c r="N15" s="106"/>
      <c r="O15" s="106"/>
      <c r="P15" s="106"/>
    </row>
    <row r="16" spans="1:16" ht="16.5" thickBot="1" x14ac:dyDescent="0.3">
      <c r="A16" s="38"/>
      <c r="B16" s="197" t="s">
        <v>12</v>
      </c>
      <c r="C16" s="198"/>
      <c r="D16" s="163" t="s">
        <v>13</v>
      </c>
      <c r="E16" s="164"/>
      <c r="F16" s="109" t="s">
        <v>14</v>
      </c>
      <c r="M16" s="106"/>
      <c r="N16" s="106"/>
      <c r="O16" s="106"/>
      <c r="P16" s="106"/>
    </row>
    <row r="17" spans="1:16" ht="16.5" thickBot="1" x14ac:dyDescent="0.3">
      <c r="A17" s="93" t="s">
        <v>15</v>
      </c>
      <c r="B17" s="96">
        <v>75</v>
      </c>
      <c r="C17" s="39" t="s">
        <v>16</v>
      </c>
      <c r="D17" s="40">
        <v>75</v>
      </c>
      <c r="E17" s="41">
        <v>75</v>
      </c>
      <c r="F17" s="110">
        <v>3.4119999999999999</v>
      </c>
      <c r="M17" s="106"/>
      <c r="N17" s="107"/>
      <c r="O17" s="106"/>
      <c r="P17" s="106"/>
    </row>
    <row r="18" spans="1:16" ht="15.75" x14ac:dyDescent="0.25">
      <c r="A18" s="94" t="s">
        <v>17</v>
      </c>
      <c r="B18" s="97">
        <v>65</v>
      </c>
      <c r="C18" s="42" t="s">
        <v>16</v>
      </c>
      <c r="D18" s="43">
        <v>65</v>
      </c>
      <c r="E18" s="44">
        <v>65</v>
      </c>
      <c r="F18" s="2"/>
      <c r="G18" s="2"/>
      <c r="M18" s="106"/>
      <c r="N18" s="108"/>
      <c r="O18" s="106"/>
      <c r="P18" s="106"/>
    </row>
    <row r="19" spans="1:16" ht="15.75" x14ac:dyDescent="0.25">
      <c r="A19" s="94" t="s">
        <v>18</v>
      </c>
      <c r="B19" s="97">
        <v>20</v>
      </c>
      <c r="C19" s="42" t="s">
        <v>16</v>
      </c>
      <c r="D19" s="43">
        <v>20</v>
      </c>
      <c r="E19" s="44">
        <v>20</v>
      </c>
      <c r="F19" s="2"/>
      <c r="G19" s="2"/>
      <c r="M19" s="106"/>
      <c r="N19" s="106"/>
      <c r="O19" s="106"/>
      <c r="P19" s="106"/>
    </row>
    <row r="20" spans="1:16" ht="16.5" thickBot="1" x14ac:dyDescent="0.3">
      <c r="A20" s="95" t="s">
        <v>19</v>
      </c>
      <c r="B20" s="92">
        <f>(AVERAGE(B17:B18))-B19</f>
        <v>50</v>
      </c>
      <c r="C20" s="45" t="s">
        <v>16</v>
      </c>
      <c r="D20" s="46">
        <f>(D17-D18)/LN((D17-D19)/(D18-D19))</f>
        <v>49.83288654563971</v>
      </c>
      <c r="E20" s="47">
        <f>(E17-E18)/LN((E17-E19)/(E18-E19))</f>
        <v>49.83288654563971</v>
      </c>
      <c r="F20" s="2"/>
      <c r="G20" s="2"/>
      <c r="M20" s="106"/>
      <c r="N20" s="106"/>
      <c r="O20" s="106"/>
      <c r="P20" s="106"/>
    </row>
    <row r="21" spans="1:16" ht="15.75" x14ac:dyDescent="0.25">
      <c r="F21" s="2"/>
      <c r="M21" s="106"/>
      <c r="N21" s="106"/>
      <c r="O21" s="106"/>
      <c r="P21" s="106"/>
    </row>
    <row r="22" spans="1:16" ht="15.75" x14ac:dyDescent="0.25">
      <c r="A22" s="98" t="s">
        <v>35</v>
      </c>
      <c r="F22" s="2"/>
      <c r="M22" s="106"/>
      <c r="N22" s="106"/>
      <c r="O22" s="106"/>
      <c r="P22" s="106"/>
    </row>
    <row r="23" spans="1:16" ht="15.75" x14ac:dyDescent="0.25">
      <c r="A23" s="98" t="s">
        <v>36</v>
      </c>
      <c r="F23" s="2"/>
      <c r="M23" s="106"/>
      <c r="N23" s="106"/>
      <c r="O23" s="106"/>
      <c r="P23" s="106"/>
    </row>
    <row r="24" spans="1:16" ht="15.75" x14ac:dyDescent="0.25">
      <c r="A24" s="98" t="s">
        <v>37</v>
      </c>
      <c r="F24" s="2"/>
      <c r="M24" s="106"/>
      <c r="N24" s="106"/>
      <c r="O24" s="106"/>
      <c r="P24" s="106"/>
    </row>
    <row r="25" spans="1:16" ht="15.75" x14ac:dyDescent="0.25">
      <c r="A25" s="98" t="s">
        <v>38</v>
      </c>
      <c r="F25" s="2"/>
    </row>
    <row r="26" spans="1:16" ht="15.75" x14ac:dyDescent="0.25">
      <c r="A26" s="2"/>
      <c r="B26" s="2"/>
      <c r="C26" s="48"/>
      <c r="D26" s="2"/>
      <c r="E26" s="2"/>
      <c r="F26" s="2"/>
    </row>
    <row r="27" spans="1:16" ht="21" thickBot="1" x14ac:dyDescent="0.35">
      <c r="A27" s="37" t="s">
        <v>20</v>
      </c>
      <c r="B27" s="2"/>
      <c r="C27" s="2"/>
      <c r="D27" s="2"/>
      <c r="E27" s="2"/>
      <c r="F27" s="2"/>
    </row>
    <row r="28" spans="1:16" ht="15.75" x14ac:dyDescent="0.25">
      <c r="A28" s="2"/>
      <c r="B28" s="191" t="s">
        <v>21</v>
      </c>
      <c r="C28" s="192"/>
      <c r="D28" s="10" t="s">
        <v>43</v>
      </c>
      <c r="E28" s="11" t="s">
        <v>2</v>
      </c>
      <c r="F28" s="12" t="s">
        <v>3</v>
      </c>
    </row>
    <row r="29" spans="1:16" ht="15.75" x14ac:dyDescent="0.25">
      <c r="A29" s="2"/>
      <c r="B29" s="193" t="s">
        <v>22</v>
      </c>
      <c r="C29" s="194"/>
      <c r="D29" s="49">
        <v>220</v>
      </c>
      <c r="E29" s="50">
        <v>220</v>
      </c>
      <c r="F29" s="51">
        <v>220</v>
      </c>
    </row>
    <row r="30" spans="1:16" ht="16.5" thickBot="1" x14ac:dyDescent="0.3">
      <c r="A30" s="2"/>
      <c r="B30" s="195" t="s">
        <v>23</v>
      </c>
      <c r="C30" s="196"/>
      <c r="D30" s="52">
        <v>200</v>
      </c>
      <c r="E30" s="53">
        <v>200</v>
      </c>
      <c r="F30" s="54">
        <v>200</v>
      </c>
    </row>
    <row r="31" spans="1:16" ht="15.75" x14ac:dyDescent="0.25">
      <c r="A31" s="2"/>
      <c r="B31" s="176" t="s">
        <v>39</v>
      </c>
      <c r="C31" s="165" t="s">
        <v>24</v>
      </c>
      <c r="D31" s="131"/>
      <c r="E31" s="56"/>
      <c r="F31" s="57"/>
    </row>
    <row r="32" spans="1:16" ht="16.5" thickBot="1" x14ac:dyDescent="0.3">
      <c r="A32" s="2"/>
      <c r="B32" s="177"/>
      <c r="C32" s="166"/>
      <c r="D32" s="132"/>
      <c r="E32" s="59"/>
      <c r="F32" s="60"/>
    </row>
    <row r="33" spans="1:6" ht="15.75" x14ac:dyDescent="0.25">
      <c r="A33" s="2"/>
      <c r="B33" s="55">
        <f>C33+10</f>
        <v>1010</v>
      </c>
      <c r="C33" s="142">
        <v>1000</v>
      </c>
      <c r="D33" s="112">
        <f t="shared" ref="D33:F39" si="0">ROUND((($B$20/50)^D$10)*(D$9/1000*$C33),0)</f>
        <v>576</v>
      </c>
      <c r="E33" s="100">
        <f t="shared" si="0"/>
        <v>906</v>
      </c>
      <c r="F33" s="101">
        <f t="shared" si="0"/>
        <v>1181</v>
      </c>
    </row>
    <row r="34" spans="1:6" ht="15.75" x14ac:dyDescent="0.25">
      <c r="A34" s="2"/>
      <c r="B34" s="135">
        <f t="shared" ref="B34:B39" si="1">C34+10</f>
        <v>1210</v>
      </c>
      <c r="C34" s="133">
        <v>1200</v>
      </c>
      <c r="D34" s="113">
        <f t="shared" si="0"/>
        <v>691</v>
      </c>
      <c r="E34" s="28">
        <f t="shared" si="0"/>
        <v>1087</v>
      </c>
      <c r="F34" s="102">
        <f t="shared" si="0"/>
        <v>1417</v>
      </c>
    </row>
    <row r="35" spans="1:6" ht="15.75" x14ac:dyDescent="0.25">
      <c r="A35" s="2"/>
      <c r="B35" s="135">
        <f t="shared" si="1"/>
        <v>1410</v>
      </c>
      <c r="C35" s="133">
        <v>1400</v>
      </c>
      <c r="D35" s="113">
        <f t="shared" si="0"/>
        <v>806</v>
      </c>
      <c r="E35" s="28">
        <f t="shared" si="0"/>
        <v>1268</v>
      </c>
      <c r="F35" s="102">
        <f t="shared" si="0"/>
        <v>1653</v>
      </c>
    </row>
    <row r="36" spans="1:6" ht="15.75" x14ac:dyDescent="0.25">
      <c r="A36" s="2"/>
      <c r="B36" s="135">
        <f t="shared" si="1"/>
        <v>1510</v>
      </c>
      <c r="C36" s="133">
        <v>1500</v>
      </c>
      <c r="D36" s="113">
        <f t="shared" si="0"/>
        <v>864</v>
      </c>
      <c r="E36" s="28">
        <f t="shared" si="0"/>
        <v>1359</v>
      </c>
      <c r="F36" s="136"/>
    </row>
    <row r="37" spans="1:6" ht="15.75" x14ac:dyDescent="0.25">
      <c r="A37" s="2"/>
      <c r="B37" s="135">
        <f t="shared" si="1"/>
        <v>1610</v>
      </c>
      <c r="C37" s="133">
        <v>1600</v>
      </c>
      <c r="D37" s="113">
        <f t="shared" si="0"/>
        <v>922</v>
      </c>
      <c r="E37" s="28">
        <f t="shared" si="0"/>
        <v>1450</v>
      </c>
      <c r="F37" s="102">
        <f t="shared" si="0"/>
        <v>1890</v>
      </c>
    </row>
    <row r="38" spans="1:6" ht="15.75" x14ac:dyDescent="0.25">
      <c r="A38" s="2"/>
      <c r="B38" s="135">
        <f t="shared" si="1"/>
        <v>1810</v>
      </c>
      <c r="C38" s="133">
        <v>1800</v>
      </c>
      <c r="D38" s="113">
        <f t="shared" si="0"/>
        <v>1037</v>
      </c>
      <c r="E38" s="28">
        <f t="shared" si="0"/>
        <v>1631</v>
      </c>
      <c r="F38" s="102">
        <f t="shared" si="0"/>
        <v>2126</v>
      </c>
    </row>
    <row r="39" spans="1:6" ht="16.5" thickBot="1" x14ac:dyDescent="0.3">
      <c r="A39" s="2"/>
      <c r="B39" s="143">
        <f t="shared" si="1"/>
        <v>2010</v>
      </c>
      <c r="C39" s="134">
        <v>2000</v>
      </c>
      <c r="D39" s="114">
        <f t="shared" si="0"/>
        <v>1152</v>
      </c>
      <c r="E39" s="104">
        <f t="shared" si="0"/>
        <v>1812</v>
      </c>
      <c r="F39" s="105">
        <f t="shared" si="0"/>
        <v>2362</v>
      </c>
    </row>
    <row r="40" spans="1:6" ht="15.75" x14ac:dyDescent="0.25">
      <c r="A40" s="2"/>
      <c r="B40" s="2"/>
      <c r="C40" s="2"/>
      <c r="D40" s="2"/>
      <c r="E40" s="2"/>
      <c r="F40" s="2"/>
    </row>
    <row r="41" spans="1:6" ht="21" thickBot="1" x14ac:dyDescent="0.35">
      <c r="A41" s="37" t="s">
        <v>25</v>
      </c>
      <c r="B41" s="2"/>
      <c r="C41" s="2"/>
      <c r="D41" s="2"/>
      <c r="E41" s="2"/>
      <c r="F41" s="2"/>
    </row>
    <row r="42" spans="1:6" ht="15.75" x14ac:dyDescent="0.25">
      <c r="A42" s="2"/>
      <c r="B42" s="167" t="s">
        <v>21</v>
      </c>
      <c r="C42" s="168"/>
      <c r="D42" s="64" t="s">
        <v>43</v>
      </c>
      <c r="E42" s="65" t="s">
        <v>2</v>
      </c>
      <c r="F42" s="66" t="s">
        <v>3</v>
      </c>
    </row>
    <row r="43" spans="1:6" ht="15.75" x14ac:dyDescent="0.25">
      <c r="A43" s="2"/>
      <c r="B43" s="182" t="s">
        <v>22</v>
      </c>
      <c r="C43" s="183"/>
      <c r="D43" s="67">
        <v>220</v>
      </c>
      <c r="E43" s="68">
        <v>220</v>
      </c>
      <c r="F43" s="69">
        <v>220</v>
      </c>
    </row>
    <row r="44" spans="1:6" ht="16.5" thickBot="1" x14ac:dyDescent="0.3">
      <c r="A44" s="2"/>
      <c r="B44" s="184" t="s">
        <v>23</v>
      </c>
      <c r="C44" s="185"/>
      <c r="D44" s="70">
        <v>200</v>
      </c>
      <c r="E44" s="71">
        <v>200</v>
      </c>
      <c r="F44" s="72">
        <v>200</v>
      </c>
    </row>
    <row r="45" spans="1:6" ht="15.75" customHeight="1" x14ac:dyDescent="0.25">
      <c r="A45" s="2"/>
      <c r="B45" s="178" t="s">
        <v>39</v>
      </c>
      <c r="C45" s="186" t="s">
        <v>24</v>
      </c>
      <c r="D45" s="65"/>
      <c r="E45" s="73"/>
      <c r="F45" s="74"/>
    </row>
    <row r="46" spans="1:6" ht="16.5" thickBot="1" x14ac:dyDescent="0.3">
      <c r="A46" s="2"/>
      <c r="B46" s="179"/>
      <c r="C46" s="187"/>
      <c r="D46" s="111"/>
      <c r="E46" s="75"/>
      <c r="F46" s="76"/>
    </row>
    <row r="47" spans="1:6" ht="15.75" x14ac:dyDescent="0.25">
      <c r="A47" s="2"/>
      <c r="B47" s="64">
        <f>C47+10</f>
        <v>1010</v>
      </c>
      <c r="C47" s="140">
        <v>1000</v>
      </c>
      <c r="D47" s="112">
        <f t="shared" ref="D47:F53" si="2">ROUND(D$9*$C47/1000*($E$20/$D$20)^D$10,0)</f>
        <v>576</v>
      </c>
      <c r="E47" s="100">
        <f t="shared" si="2"/>
        <v>906</v>
      </c>
      <c r="F47" s="101">
        <f t="shared" si="2"/>
        <v>1181</v>
      </c>
    </row>
    <row r="48" spans="1:6" ht="15.75" x14ac:dyDescent="0.25">
      <c r="A48" s="2"/>
      <c r="B48" s="118">
        <f t="shared" ref="B48:B53" si="3">C48+10</f>
        <v>1210</v>
      </c>
      <c r="C48" s="116">
        <v>1200</v>
      </c>
      <c r="D48" s="113">
        <f t="shared" si="2"/>
        <v>691</v>
      </c>
      <c r="E48" s="28">
        <f t="shared" si="2"/>
        <v>1087</v>
      </c>
      <c r="F48" s="102">
        <f t="shared" si="2"/>
        <v>1417</v>
      </c>
    </row>
    <row r="49" spans="1:6" ht="15.75" x14ac:dyDescent="0.25">
      <c r="A49" s="2"/>
      <c r="B49" s="118">
        <f t="shared" si="3"/>
        <v>1410</v>
      </c>
      <c r="C49" s="116">
        <v>1400</v>
      </c>
      <c r="D49" s="113">
        <f t="shared" si="2"/>
        <v>806</v>
      </c>
      <c r="E49" s="28">
        <f t="shared" si="2"/>
        <v>1268</v>
      </c>
      <c r="F49" s="102">
        <f t="shared" si="2"/>
        <v>1653</v>
      </c>
    </row>
    <row r="50" spans="1:6" ht="15.75" x14ac:dyDescent="0.25">
      <c r="A50" s="2"/>
      <c r="B50" s="118">
        <f t="shared" si="3"/>
        <v>1510</v>
      </c>
      <c r="C50" s="116">
        <v>1500</v>
      </c>
      <c r="D50" s="113">
        <f t="shared" si="2"/>
        <v>864</v>
      </c>
      <c r="E50" s="28">
        <f t="shared" si="2"/>
        <v>1359</v>
      </c>
      <c r="F50" s="136"/>
    </row>
    <row r="51" spans="1:6" ht="15.75" x14ac:dyDescent="0.25">
      <c r="A51" s="2"/>
      <c r="B51" s="118">
        <f t="shared" si="3"/>
        <v>1610</v>
      </c>
      <c r="C51" s="116">
        <v>1600</v>
      </c>
      <c r="D51" s="113">
        <f t="shared" si="2"/>
        <v>922</v>
      </c>
      <c r="E51" s="28">
        <f t="shared" si="2"/>
        <v>1450</v>
      </c>
      <c r="F51" s="102">
        <f t="shared" si="2"/>
        <v>1890</v>
      </c>
    </row>
    <row r="52" spans="1:6" ht="15.75" x14ac:dyDescent="0.25">
      <c r="A52" s="2"/>
      <c r="B52" s="118">
        <f t="shared" si="3"/>
        <v>1810</v>
      </c>
      <c r="C52" s="116">
        <v>1800</v>
      </c>
      <c r="D52" s="113">
        <f t="shared" si="2"/>
        <v>1037</v>
      </c>
      <c r="E52" s="28">
        <f t="shared" si="2"/>
        <v>1631</v>
      </c>
      <c r="F52" s="102">
        <f t="shared" si="2"/>
        <v>2126</v>
      </c>
    </row>
    <row r="53" spans="1:6" ht="16.5" thickBot="1" x14ac:dyDescent="0.3">
      <c r="A53" s="2"/>
      <c r="B53" s="141">
        <f t="shared" si="3"/>
        <v>2010</v>
      </c>
      <c r="C53" s="117">
        <v>2000</v>
      </c>
      <c r="D53" s="114">
        <f t="shared" si="2"/>
        <v>1152</v>
      </c>
      <c r="E53" s="104">
        <f t="shared" si="2"/>
        <v>1812</v>
      </c>
      <c r="F53" s="105">
        <f t="shared" si="2"/>
        <v>2362</v>
      </c>
    </row>
    <row r="54" spans="1:6" ht="15.75" x14ac:dyDescent="0.25">
      <c r="A54" s="2"/>
      <c r="B54" s="2"/>
      <c r="C54" s="2"/>
      <c r="D54" s="2"/>
      <c r="E54" s="2"/>
      <c r="F54" s="2"/>
    </row>
    <row r="55" spans="1:6" ht="21" thickBot="1" x14ac:dyDescent="0.35">
      <c r="A55" s="37" t="s">
        <v>26</v>
      </c>
      <c r="B55" s="2"/>
      <c r="C55" s="2"/>
      <c r="D55" s="2"/>
      <c r="E55" s="2"/>
      <c r="F55" s="2"/>
    </row>
    <row r="56" spans="1:6" ht="15.75" x14ac:dyDescent="0.25">
      <c r="A56" s="2"/>
      <c r="B56" s="169" t="s">
        <v>21</v>
      </c>
      <c r="C56" s="170"/>
      <c r="D56" s="77" t="s">
        <v>43</v>
      </c>
      <c r="E56" s="78" t="s">
        <v>2</v>
      </c>
      <c r="F56" s="79" t="s">
        <v>3</v>
      </c>
    </row>
    <row r="57" spans="1:6" ht="15.75" x14ac:dyDescent="0.25">
      <c r="A57" s="2"/>
      <c r="B57" s="171" t="s">
        <v>22</v>
      </c>
      <c r="C57" s="172"/>
      <c r="D57" s="80">
        <v>220</v>
      </c>
      <c r="E57" s="81">
        <v>220</v>
      </c>
      <c r="F57" s="82">
        <v>220</v>
      </c>
    </row>
    <row r="58" spans="1:6" ht="16.5" thickBot="1" x14ac:dyDescent="0.3">
      <c r="A58" s="2"/>
      <c r="B58" s="199" t="s">
        <v>23</v>
      </c>
      <c r="C58" s="200"/>
      <c r="D58" s="83">
        <v>200</v>
      </c>
      <c r="E58" s="84">
        <v>200</v>
      </c>
      <c r="F58" s="85">
        <v>200</v>
      </c>
    </row>
    <row r="59" spans="1:6" ht="15.75" x14ac:dyDescent="0.25">
      <c r="A59" s="2"/>
      <c r="B59" s="180" t="s">
        <v>39</v>
      </c>
      <c r="C59" s="201" t="s">
        <v>24</v>
      </c>
      <c r="D59" s="78"/>
      <c r="E59" s="86"/>
      <c r="F59" s="87"/>
    </row>
    <row r="60" spans="1:6" ht="16.5" thickBot="1" x14ac:dyDescent="0.3">
      <c r="A60" s="2"/>
      <c r="B60" s="181"/>
      <c r="C60" s="202"/>
      <c r="D60" s="120"/>
      <c r="E60" s="88"/>
      <c r="F60" s="89"/>
    </row>
    <row r="61" spans="1:6" ht="15.75" x14ac:dyDescent="0.25">
      <c r="A61" s="2"/>
      <c r="B61" s="137">
        <f>C61+10</f>
        <v>1010</v>
      </c>
      <c r="C61" s="138">
        <v>1000</v>
      </c>
      <c r="D61" s="112">
        <f t="shared" ref="D61:F67" si="4">ROUND(D33*$F$17,0)</f>
        <v>1965</v>
      </c>
      <c r="E61" s="100">
        <f t="shared" si="4"/>
        <v>3091</v>
      </c>
      <c r="F61" s="101">
        <f t="shared" si="4"/>
        <v>4030</v>
      </c>
    </row>
    <row r="62" spans="1:6" ht="15.75" x14ac:dyDescent="0.25">
      <c r="A62" s="2"/>
      <c r="B62" s="125">
        <f t="shared" ref="B62:B67" si="5">C62+10</f>
        <v>1210</v>
      </c>
      <c r="C62" s="123">
        <v>1200</v>
      </c>
      <c r="D62" s="113">
        <f t="shared" si="4"/>
        <v>2358</v>
      </c>
      <c r="E62" s="28">
        <f t="shared" si="4"/>
        <v>3709</v>
      </c>
      <c r="F62" s="102">
        <f t="shared" si="4"/>
        <v>4835</v>
      </c>
    </row>
    <row r="63" spans="1:6" ht="15.75" x14ac:dyDescent="0.25">
      <c r="A63" s="2"/>
      <c r="B63" s="125">
        <f t="shared" si="5"/>
        <v>1410</v>
      </c>
      <c r="C63" s="123">
        <v>1400</v>
      </c>
      <c r="D63" s="113">
        <f t="shared" si="4"/>
        <v>2750</v>
      </c>
      <c r="E63" s="28">
        <f t="shared" si="4"/>
        <v>4326</v>
      </c>
      <c r="F63" s="102">
        <f t="shared" si="4"/>
        <v>5640</v>
      </c>
    </row>
    <row r="64" spans="1:6" ht="15.75" x14ac:dyDescent="0.25">
      <c r="A64" s="2"/>
      <c r="B64" s="125">
        <f t="shared" si="5"/>
        <v>1510</v>
      </c>
      <c r="C64" s="123">
        <v>1500</v>
      </c>
      <c r="D64" s="113">
        <f t="shared" si="4"/>
        <v>2948</v>
      </c>
      <c r="E64" s="28">
        <f t="shared" si="4"/>
        <v>4637</v>
      </c>
      <c r="F64" s="136"/>
    </row>
    <row r="65" spans="1:6" ht="15.75" x14ac:dyDescent="0.25">
      <c r="A65" s="2"/>
      <c r="B65" s="125">
        <f t="shared" si="5"/>
        <v>1610</v>
      </c>
      <c r="C65" s="123">
        <v>1600</v>
      </c>
      <c r="D65" s="113">
        <f t="shared" si="4"/>
        <v>3146</v>
      </c>
      <c r="E65" s="28">
        <f t="shared" si="4"/>
        <v>4947</v>
      </c>
      <c r="F65" s="102">
        <f t="shared" si="4"/>
        <v>6449</v>
      </c>
    </row>
    <row r="66" spans="1:6" ht="15.75" x14ac:dyDescent="0.25">
      <c r="A66" s="2"/>
      <c r="B66" s="125">
        <f t="shared" si="5"/>
        <v>1810</v>
      </c>
      <c r="C66" s="123">
        <v>1800</v>
      </c>
      <c r="D66" s="113">
        <f t="shared" si="4"/>
        <v>3538</v>
      </c>
      <c r="E66" s="28">
        <f t="shared" si="4"/>
        <v>5565</v>
      </c>
      <c r="F66" s="102">
        <f t="shared" si="4"/>
        <v>7254</v>
      </c>
    </row>
    <row r="67" spans="1:6" ht="16.5" thickBot="1" x14ac:dyDescent="0.3">
      <c r="A67" s="2"/>
      <c r="B67" s="139">
        <f t="shared" si="5"/>
        <v>2010</v>
      </c>
      <c r="C67" s="124">
        <v>2000</v>
      </c>
      <c r="D67" s="114">
        <f t="shared" si="4"/>
        <v>3931</v>
      </c>
      <c r="E67" s="104">
        <f t="shared" si="4"/>
        <v>6183</v>
      </c>
      <c r="F67" s="105">
        <f t="shared" si="4"/>
        <v>8059</v>
      </c>
    </row>
    <row r="68" spans="1:6" ht="15.75" x14ac:dyDescent="0.25">
      <c r="A68" s="2"/>
      <c r="B68" s="2"/>
      <c r="C68" s="2"/>
      <c r="D68" s="2"/>
      <c r="E68" s="2"/>
      <c r="F68" s="2"/>
    </row>
    <row r="69" spans="1:6" ht="15.75" x14ac:dyDescent="0.25">
      <c r="A69" s="2"/>
      <c r="B69" s="2"/>
      <c r="C69" s="2"/>
      <c r="D69" s="2"/>
      <c r="E69" s="2"/>
      <c r="F69" s="2"/>
    </row>
    <row r="70" spans="1:6" ht="15.75" x14ac:dyDescent="0.25">
      <c r="A70" s="90" t="s">
        <v>27</v>
      </c>
      <c r="B70" s="90"/>
      <c r="C70" s="2"/>
      <c r="D70" s="2"/>
      <c r="E70" s="2"/>
      <c r="F70" s="2"/>
    </row>
    <row r="71" spans="1:6" ht="15.75" x14ac:dyDescent="0.25">
      <c r="A71" s="90" t="s">
        <v>44</v>
      </c>
      <c r="B71" s="90"/>
      <c r="C71" s="2"/>
      <c r="D71" s="2"/>
      <c r="E71" s="2"/>
      <c r="F71" s="2"/>
    </row>
    <row r="72" spans="1:6" ht="15.75" x14ac:dyDescent="0.25">
      <c r="A72" s="90" t="s">
        <v>45</v>
      </c>
      <c r="B72" s="90"/>
      <c r="C72" s="2"/>
      <c r="D72" s="2"/>
      <c r="E72" s="2"/>
      <c r="F72" s="2"/>
    </row>
    <row r="73" spans="1:6" ht="15.75" x14ac:dyDescent="0.25">
      <c r="A73" s="90" t="s">
        <v>28</v>
      </c>
      <c r="B73" s="90"/>
      <c r="C73" s="2"/>
      <c r="D73" s="2"/>
      <c r="E73" s="2"/>
      <c r="F73" s="2"/>
    </row>
    <row r="74" spans="1:6" ht="15.75" x14ac:dyDescent="0.25">
      <c r="A74" s="90" t="s">
        <v>29</v>
      </c>
      <c r="B74" s="90"/>
      <c r="C74" s="2"/>
      <c r="D74" s="2"/>
      <c r="E74" s="2"/>
      <c r="F74" s="2"/>
    </row>
    <row r="75" spans="1:6" ht="15.75" x14ac:dyDescent="0.25">
      <c r="A75" s="91" t="s">
        <v>30</v>
      </c>
      <c r="B75" s="90"/>
      <c r="C75" s="2"/>
      <c r="D75" s="2"/>
      <c r="E75" s="2"/>
      <c r="F75" s="2"/>
    </row>
  </sheetData>
  <sheetProtection algorithmName="SHA-512" hashValue="bcrqnCfv6yqLoKjR3KxrybaAaJRiJqBlb57aaxhxlrxqHGn7cVHQtRd+FWitg9qZcdyPrkOYI8MPl9K5Djxr1w==" saltValue="EBQYoxdkoFuWf4A9fq3eXg==" spinCount="100000" sheet="1" objects="1" scenarios="1"/>
  <mergeCells count="19">
    <mergeCell ref="A11:C11"/>
    <mergeCell ref="B31:B32"/>
    <mergeCell ref="B45:B46"/>
    <mergeCell ref="B59:B60"/>
    <mergeCell ref="B43:C43"/>
    <mergeCell ref="B44:C44"/>
    <mergeCell ref="C45:C46"/>
    <mergeCell ref="A13:C13"/>
    <mergeCell ref="B28:C28"/>
    <mergeCell ref="B29:C29"/>
    <mergeCell ref="B30:C30"/>
    <mergeCell ref="B16:C16"/>
    <mergeCell ref="B58:C58"/>
    <mergeCell ref="C59:C60"/>
    <mergeCell ref="D16:E16"/>
    <mergeCell ref="C31:C32"/>
    <mergeCell ref="B42:C42"/>
    <mergeCell ref="B56:C56"/>
    <mergeCell ref="B57:C57"/>
  </mergeCells>
  <hyperlinks>
    <hyperlink ref="A75" r:id="rId1" xr:uid="{CB417041-97A7-40E6-91CA-8AFDDD2F37A1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B6720-5016-4D55-BE0C-E1C8F16F40D6}">
  <sheetPr>
    <tabColor theme="1" tint="0.249977111117893"/>
  </sheetPr>
  <dimension ref="A1:U76"/>
  <sheetViews>
    <sheetView showGridLines="0" workbookViewId="0">
      <selection activeCell="A74" sqref="A74"/>
    </sheetView>
  </sheetViews>
  <sheetFormatPr defaultRowHeight="15" x14ac:dyDescent="0.25"/>
  <cols>
    <col min="1" max="1" width="20.42578125" customWidth="1"/>
    <col min="2" max="2" width="20.5703125" customWidth="1"/>
    <col min="3" max="6" width="15.7109375" customWidth="1"/>
  </cols>
  <sheetData>
    <row r="1" spans="1:21" ht="26.25" x14ac:dyDescent="0.4">
      <c r="A1" s="1" t="s">
        <v>31</v>
      </c>
      <c r="B1" s="2"/>
      <c r="C1" s="2"/>
      <c r="D1" s="2"/>
      <c r="E1" s="3"/>
      <c r="F1" s="2"/>
    </row>
    <row r="2" spans="1:21" ht="15.75" x14ac:dyDescent="0.25">
      <c r="A2" s="3" t="s">
        <v>0</v>
      </c>
      <c r="B2" s="2"/>
      <c r="C2" s="2"/>
      <c r="D2" s="2"/>
      <c r="E2" s="2"/>
      <c r="F2" s="2"/>
    </row>
    <row r="3" spans="1:21" ht="15.75" x14ac:dyDescent="0.25">
      <c r="A3" s="4"/>
      <c r="B3" s="6"/>
      <c r="C3" s="2"/>
      <c r="D3" s="2"/>
      <c r="E3" s="2"/>
      <c r="F3" s="2"/>
    </row>
    <row r="4" spans="1:21" ht="15.75" x14ac:dyDescent="0.25">
      <c r="A4" s="4"/>
      <c r="B4" s="6"/>
      <c r="C4" s="2"/>
      <c r="D4" s="2"/>
      <c r="E4" s="2"/>
      <c r="F4" s="2"/>
    </row>
    <row r="5" spans="1:21" ht="16.5" thickBot="1" x14ac:dyDescent="0.3">
      <c r="A5" s="6"/>
      <c r="B5" s="6"/>
      <c r="C5" s="2"/>
      <c r="D5" s="2"/>
      <c r="E5" s="2"/>
      <c r="F5" s="2"/>
    </row>
    <row r="6" spans="1:21" x14ac:dyDescent="0.25">
      <c r="A6" s="7" t="s">
        <v>1</v>
      </c>
      <c r="B6" s="203"/>
      <c r="C6" s="204"/>
      <c r="D6" s="10" t="s">
        <v>43</v>
      </c>
      <c r="E6" s="11" t="s">
        <v>2</v>
      </c>
      <c r="F6" s="12" t="s">
        <v>3</v>
      </c>
    </row>
    <row r="7" spans="1:21" x14ac:dyDescent="0.25">
      <c r="A7" s="13" t="s">
        <v>4</v>
      </c>
      <c r="B7" s="205"/>
      <c r="C7" s="206"/>
      <c r="D7" s="16">
        <v>220</v>
      </c>
      <c r="E7" s="17">
        <v>220</v>
      </c>
      <c r="F7" s="18">
        <v>220</v>
      </c>
    </row>
    <row r="8" spans="1:21" ht="15.75" thickBot="1" x14ac:dyDescent="0.3">
      <c r="A8" s="19" t="s">
        <v>5</v>
      </c>
      <c r="B8" s="207"/>
      <c r="C8" s="208"/>
      <c r="D8" s="22">
        <v>200</v>
      </c>
      <c r="E8" s="23">
        <v>200</v>
      </c>
      <c r="F8" s="24">
        <v>200</v>
      </c>
    </row>
    <row r="9" spans="1:21" ht="15.75" x14ac:dyDescent="0.25">
      <c r="A9" s="25" t="s">
        <v>6</v>
      </c>
      <c r="B9" s="209"/>
      <c r="C9" s="210"/>
      <c r="D9" s="28">
        <v>576</v>
      </c>
      <c r="E9" s="28">
        <v>906</v>
      </c>
      <c r="F9" s="28">
        <v>1181</v>
      </c>
    </row>
    <row r="10" spans="1:21" ht="15.75" x14ac:dyDescent="0.25">
      <c r="A10" s="29" t="s">
        <v>7</v>
      </c>
      <c r="B10" s="205"/>
      <c r="C10" s="206"/>
      <c r="D10" s="31">
        <v>1.2678</v>
      </c>
      <c r="E10" s="32">
        <v>1.2579</v>
      </c>
      <c r="F10" s="32">
        <v>1.2843</v>
      </c>
    </row>
    <row r="11" spans="1:21" ht="15.75" x14ac:dyDescent="0.25">
      <c r="A11" s="173" t="s">
        <v>40</v>
      </c>
      <c r="B11" s="174"/>
      <c r="C11" s="175"/>
      <c r="D11" s="33">
        <v>22.4</v>
      </c>
      <c r="E11" s="34">
        <v>29.5</v>
      </c>
      <c r="F11" s="34">
        <v>36.5</v>
      </c>
    </row>
    <row r="12" spans="1:21" ht="15.75" x14ac:dyDescent="0.25">
      <c r="A12" s="29" t="s">
        <v>9</v>
      </c>
      <c r="B12" s="205"/>
      <c r="C12" s="206"/>
      <c r="D12" s="33">
        <v>2.8</v>
      </c>
      <c r="E12" s="34">
        <v>4.2</v>
      </c>
      <c r="F12" s="34">
        <v>5.6</v>
      </c>
    </row>
    <row r="13" spans="1:21" ht="17.25" thickBot="1" x14ac:dyDescent="0.35">
      <c r="A13" s="188" t="s">
        <v>10</v>
      </c>
      <c r="B13" s="189"/>
      <c r="C13" s="190"/>
      <c r="D13" s="35">
        <f>ROUND(D9/(POWER(50,D10)),4)</f>
        <v>4.0407999999999999</v>
      </c>
      <c r="E13" s="36">
        <f>ROUND(E9/(POWER(50,E10)),4)</f>
        <v>6.6067999999999998</v>
      </c>
      <c r="F13" s="36">
        <f>ROUND(F9/(POWER(50,F10)),4)</f>
        <v>7.7671999999999999</v>
      </c>
      <c r="S13" s="106"/>
      <c r="T13" s="106"/>
      <c r="U13" s="106"/>
    </row>
    <row r="14" spans="1:21" ht="15.75" x14ac:dyDescent="0.25">
      <c r="A14" s="2"/>
      <c r="B14" s="2"/>
      <c r="C14" s="2"/>
      <c r="D14" s="2"/>
      <c r="E14" s="2"/>
      <c r="F14" s="2"/>
      <c r="S14" s="106"/>
      <c r="T14" s="106"/>
      <c r="U14" s="106"/>
    </row>
    <row r="15" spans="1:21" ht="21" thickBot="1" x14ac:dyDescent="0.35">
      <c r="A15" s="37" t="s">
        <v>11</v>
      </c>
      <c r="B15" s="2"/>
      <c r="C15" s="2"/>
      <c r="D15" s="2"/>
      <c r="E15" s="2"/>
      <c r="F15" s="2"/>
      <c r="G15" s="2"/>
      <c r="S15" s="106"/>
      <c r="T15" s="106"/>
      <c r="U15" s="106"/>
    </row>
    <row r="16" spans="1:21" ht="16.5" thickBot="1" x14ac:dyDescent="0.3">
      <c r="A16" s="38"/>
      <c r="B16" s="197" t="s">
        <v>12</v>
      </c>
      <c r="C16" s="198"/>
      <c r="D16" s="163" t="s">
        <v>13</v>
      </c>
      <c r="E16" s="164"/>
      <c r="F16" s="109" t="s">
        <v>14</v>
      </c>
      <c r="S16" s="106"/>
      <c r="T16" s="107"/>
      <c r="U16" s="106"/>
    </row>
    <row r="17" spans="1:21" ht="16.5" thickBot="1" x14ac:dyDescent="0.3">
      <c r="A17" s="93" t="s">
        <v>15</v>
      </c>
      <c r="B17" s="96">
        <v>75</v>
      </c>
      <c r="C17" s="39" t="s">
        <v>16</v>
      </c>
      <c r="D17" s="40">
        <v>75</v>
      </c>
      <c r="E17" s="41">
        <v>75</v>
      </c>
      <c r="F17" s="110">
        <v>3.4119999999999999</v>
      </c>
      <c r="S17" s="106"/>
      <c r="T17" s="108"/>
      <c r="U17" s="106"/>
    </row>
    <row r="18" spans="1:21" ht="15.75" x14ac:dyDescent="0.25">
      <c r="A18" s="94" t="s">
        <v>17</v>
      </c>
      <c r="B18" s="97">
        <v>65</v>
      </c>
      <c r="C18" s="42" t="s">
        <v>16</v>
      </c>
      <c r="D18" s="43">
        <v>65</v>
      </c>
      <c r="E18" s="44">
        <v>65</v>
      </c>
      <c r="F18" s="2"/>
      <c r="G18" s="2"/>
      <c r="S18" s="106"/>
      <c r="T18" s="106"/>
      <c r="U18" s="106"/>
    </row>
    <row r="19" spans="1:21" ht="15.75" x14ac:dyDescent="0.25">
      <c r="A19" s="94" t="s">
        <v>18</v>
      </c>
      <c r="B19" s="97">
        <v>20</v>
      </c>
      <c r="C19" s="42" t="s">
        <v>16</v>
      </c>
      <c r="D19" s="43">
        <v>20</v>
      </c>
      <c r="E19" s="44">
        <v>20</v>
      </c>
      <c r="F19" s="2"/>
      <c r="G19" s="2"/>
      <c r="S19" s="106"/>
      <c r="T19" s="106"/>
      <c r="U19" s="106"/>
    </row>
    <row r="20" spans="1:21" ht="16.5" thickBot="1" x14ac:dyDescent="0.3">
      <c r="A20" s="95" t="s">
        <v>19</v>
      </c>
      <c r="B20" s="92">
        <f>(AVERAGE(B17:B18))-B19</f>
        <v>50</v>
      </c>
      <c r="C20" s="45" t="s">
        <v>16</v>
      </c>
      <c r="D20" s="46">
        <f>(D17-D18)/LN((D17-D19)/(D18-D19))</f>
        <v>49.83288654563971</v>
      </c>
      <c r="E20" s="47">
        <f>(E17-E18)/LN((E17-E19)/(E18-E19))</f>
        <v>49.83288654563971</v>
      </c>
      <c r="F20" s="2"/>
      <c r="G20" s="2"/>
      <c r="S20" s="106"/>
      <c r="T20" s="106"/>
      <c r="U20" s="106"/>
    </row>
    <row r="21" spans="1:21" ht="15.75" x14ac:dyDescent="0.25">
      <c r="F21" s="2"/>
      <c r="S21" s="106"/>
      <c r="T21" s="106"/>
      <c r="U21" s="106"/>
    </row>
    <row r="22" spans="1:21" ht="15.75" x14ac:dyDescent="0.25">
      <c r="A22" s="98" t="s">
        <v>35</v>
      </c>
      <c r="B22" s="2"/>
      <c r="C22" s="48"/>
      <c r="D22" s="2"/>
      <c r="E22" s="2"/>
      <c r="F22" s="2"/>
      <c r="S22" s="106"/>
      <c r="T22" s="106"/>
      <c r="U22" s="106"/>
    </row>
    <row r="23" spans="1:21" ht="15.75" x14ac:dyDescent="0.25">
      <c r="A23" s="98" t="s">
        <v>36</v>
      </c>
      <c r="B23" s="2"/>
      <c r="C23" s="48"/>
      <c r="D23" s="2"/>
      <c r="E23" s="2"/>
      <c r="F23" s="2"/>
      <c r="S23" s="106"/>
      <c r="T23" s="106"/>
      <c r="U23" s="106"/>
    </row>
    <row r="24" spans="1:21" ht="15.75" x14ac:dyDescent="0.25">
      <c r="A24" s="98" t="s">
        <v>37</v>
      </c>
      <c r="B24" s="2"/>
      <c r="C24" s="48"/>
      <c r="D24" s="2"/>
      <c r="E24" s="2"/>
      <c r="F24" s="2"/>
      <c r="S24" s="106"/>
      <c r="T24" s="106"/>
      <c r="U24" s="106"/>
    </row>
    <row r="25" spans="1:21" ht="15.75" x14ac:dyDescent="0.25">
      <c r="A25" s="98" t="s">
        <v>38</v>
      </c>
      <c r="B25" s="2"/>
      <c r="C25" s="48"/>
      <c r="D25" s="2"/>
      <c r="E25" s="2"/>
      <c r="F25" s="2"/>
      <c r="S25" s="106"/>
      <c r="T25" s="106"/>
      <c r="U25" s="106"/>
    </row>
    <row r="26" spans="1:21" ht="15.75" x14ac:dyDescent="0.25">
      <c r="A26" s="2"/>
      <c r="B26" s="2"/>
      <c r="C26" s="48"/>
      <c r="D26" s="2"/>
      <c r="E26" s="2"/>
      <c r="F26" s="2"/>
      <c r="S26" s="106"/>
      <c r="T26" s="106"/>
      <c r="U26" s="106"/>
    </row>
    <row r="27" spans="1:21" ht="15.75" x14ac:dyDescent="0.25">
      <c r="A27" s="2"/>
      <c r="B27" s="2"/>
      <c r="C27" s="48"/>
      <c r="D27" s="2"/>
      <c r="E27" s="2"/>
      <c r="F27" s="2"/>
      <c r="S27" s="106"/>
      <c r="T27" s="106"/>
      <c r="U27" s="106"/>
    </row>
    <row r="28" spans="1:21" ht="21" thickBot="1" x14ac:dyDescent="0.35">
      <c r="A28" s="37" t="s">
        <v>20</v>
      </c>
      <c r="B28" s="2"/>
      <c r="C28" s="2"/>
      <c r="D28" s="2"/>
      <c r="E28" s="2"/>
      <c r="F28" s="2"/>
      <c r="S28" s="106"/>
      <c r="T28" s="106"/>
      <c r="U28" s="106"/>
    </row>
    <row r="29" spans="1:21" ht="15.75" x14ac:dyDescent="0.25">
      <c r="A29" s="2"/>
      <c r="B29" s="191" t="s">
        <v>21</v>
      </c>
      <c r="C29" s="192"/>
      <c r="D29" s="10" t="s">
        <v>43</v>
      </c>
      <c r="E29" s="11" t="s">
        <v>2</v>
      </c>
      <c r="F29" s="12" t="s">
        <v>3</v>
      </c>
    </row>
    <row r="30" spans="1:21" ht="15.75" x14ac:dyDescent="0.25">
      <c r="A30" s="2"/>
      <c r="B30" s="193" t="s">
        <v>22</v>
      </c>
      <c r="C30" s="194"/>
      <c r="D30" s="49">
        <v>220</v>
      </c>
      <c r="E30" s="50">
        <v>220</v>
      </c>
      <c r="F30" s="51">
        <v>220</v>
      </c>
    </row>
    <row r="31" spans="1:21" ht="16.5" thickBot="1" x14ac:dyDescent="0.3">
      <c r="A31" s="2"/>
      <c r="B31" s="211" t="s">
        <v>23</v>
      </c>
      <c r="C31" s="212"/>
      <c r="D31" s="52">
        <v>200</v>
      </c>
      <c r="E31" s="53">
        <v>200</v>
      </c>
      <c r="F31" s="54">
        <v>200</v>
      </c>
    </row>
    <row r="32" spans="1:21" ht="15.75" x14ac:dyDescent="0.25">
      <c r="A32" s="2"/>
      <c r="B32" s="216" t="s">
        <v>41</v>
      </c>
      <c r="C32" s="213" t="s">
        <v>24</v>
      </c>
      <c r="D32" s="55"/>
      <c r="E32" s="56"/>
      <c r="F32" s="57"/>
    </row>
    <row r="33" spans="1:6" ht="16.5" thickBot="1" x14ac:dyDescent="0.3">
      <c r="A33" s="2"/>
      <c r="B33" s="217"/>
      <c r="C33" s="214"/>
      <c r="D33" s="58"/>
      <c r="E33" s="59"/>
      <c r="F33" s="60"/>
    </row>
    <row r="34" spans="1:6" ht="15.75" x14ac:dyDescent="0.25">
      <c r="A34" s="2"/>
      <c r="B34" s="55">
        <f>C34+20</f>
        <v>1020</v>
      </c>
      <c r="C34" s="142">
        <v>1000</v>
      </c>
      <c r="D34" s="112">
        <f t="shared" ref="D34:F40" si="0">ROUND((($B$20/50)^D$10)*(D$9/1000*$C34),0)</f>
        <v>576</v>
      </c>
      <c r="E34" s="100">
        <f t="shared" si="0"/>
        <v>906</v>
      </c>
      <c r="F34" s="101">
        <f t="shared" si="0"/>
        <v>1181</v>
      </c>
    </row>
    <row r="35" spans="1:6" ht="15.75" x14ac:dyDescent="0.25">
      <c r="A35" s="2"/>
      <c r="B35" s="62">
        <f t="shared" ref="B35:B40" si="1">C35+20</f>
        <v>1220</v>
      </c>
      <c r="C35" s="133">
        <v>1200</v>
      </c>
      <c r="D35" s="113">
        <f t="shared" si="0"/>
        <v>691</v>
      </c>
      <c r="E35" s="28">
        <f t="shared" si="0"/>
        <v>1087</v>
      </c>
      <c r="F35" s="102">
        <f t="shared" si="0"/>
        <v>1417</v>
      </c>
    </row>
    <row r="36" spans="1:6" ht="15.75" x14ac:dyDescent="0.25">
      <c r="A36" s="2"/>
      <c r="B36" s="62">
        <f t="shared" si="1"/>
        <v>1420</v>
      </c>
      <c r="C36" s="133">
        <v>1400</v>
      </c>
      <c r="D36" s="113">
        <f t="shared" si="0"/>
        <v>806</v>
      </c>
      <c r="E36" s="28">
        <f t="shared" si="0"/>
        <v>1268</v>
      </c>
      <c r="F36" s="102">
        <f t="shared" si="0"/>
        <v>1653</v>
      </c>
    </row>
    <row r="37" spans="1:6" ht="15.75" x14ac:dyDescent="0.25">
      <c r="A37" s="2"/>
      <c r="B37" s="62">
        <f t="shared" si="1"/>
        <v>1520</v>
      </c>
      <c r="C37" s="133">
        <v>1500</v>
      </c>
      <c r="D37" s="144"/>
      <c r="E37" s="145"/>
      <c r="F37" s="136"/>
    </row>
    <row r="38" spans="1:6" ht="15.75" x14ac:dyDescent="0.25">
      <c r="A38" s="2"/>
      <c r="B38" s="62">
        <f t="shared" si="1"/>
        <v>1620</v>
      </c>
      <c r="C38" s="133">
        <v>1600</v>
      </c>
      <c r="D38" s="113">
        <f t="shared" si="0"/>
        <v>922</v>
      </c>
      <c r="E38" s="28">
        <f t="shared" si="0"/>
        <v>1450</v>
      </c>
      <c r="F38" s="102">
        <f t="shared" si="0"/>
        <v>1890</v>
      </c>
    </row>
    <row r="39" spans="1:6" ht="15.75" x14ac:dyDescent="0.25">
      <c r="A39" s="2"/>
      <c r="B39" s="62">
        <f t="shared" si="1"/>
        <v>1820</v>
      </c>
      <c r="C39" s="133">
        <v>1800</v>
      </c>
      <c r="D39" s="113">
        <f t="shared" si="0"/>
        <v>1037</v>
      </c>
      <c r="E39" s="28">
        <f t="shared" si="0"/>
        <v>1631</v>
      </c>
      <c r="F39" s="102">
        <f t="shared" si="0"/>
        <v>2126</v>
      </c>
    </row>
    <row r="40" spans="1:6" ht="16.5" thickBot="1" x14ac:dyDescent="0.3">
      <c r="A40" s="2"/>
      <c r="B40" s="63">
        <f t="shared" si="1"/>
        <v>2020</v>
      </c>
      <c r="C40" s="134">
        <v>2000</v>
      </c>
      <c r="D40" s="114">
        <f t="shared" si="0"/>
        <v>1152</v>
      </c>
      <c r="E40" s="104">
        <f t="shared" si="0"/>
        <v>1812</v>
      </c>
      <c r="F40" s="105">
        <f t="shared" si="0"/>
        <v>2362</v>
      </c>
    </row>
    <row r="41" spans="1:6" ht="15.75" x14ac:dyDescent="0.25">
      <c r="A41" s="2"/>
      <c r="B41" s="2"/>
      <c r="C41" s="2"/>
      <c r="D41" s="2"/>
      <c r="E41" s="2"/>
      <c r="F41" s="2"/>
    </row>
    <row r="42" spans="1:6" ht="21" thickBot="1" x14ac:dyDescent="0.35">
      <c r="A42" s="37" t="s">
        <v>25</v>
      </c>
      <c r="B42" s="2"/>
      <c r="C42" s="2"/>
      <c r="D42" s="2"/>
      <c r="E42" s="2"/>
      <c r="F42" s="2"/>
    </row>
    <row r="43" spans="1:6" ht="15.75" x14ac:dyDescent="0.25">
      <c r="A43" s="2"/>
      <c r="B43" s="167" t="str">
        <f>B29</f>
        <v xml:space="preserve">Type </v>
      </c>
      <c r="C43" s="168"/>
      <c r="D43" s="65" t="s">
        <v>43</v>
      </c>
      <c r="E43" s="65" t="s">
        <v>2</v>
      </c>
      <c r="F43" s="66" t="s">
        <v>3</v>
      </c>
    </row>
    <row r="44" spans="1:6" ht="15.75" x14ac:dyDescent="0.25">
      <c r="A44" s="2"/>
      <c r="B44" s="182" t="str">
        <f t="shared" ref="B44:B45" si="2">B30</f>
        <v xml:space="preserve">Casing Height </v>
      </c>
      <c r="C44" s="183"/>
      <c r="D44" s="127">
        <v>220</v>
      </c>
      <c r="E44" s="68">
        <v>220</v>
      </c>
      <c r="F44" s="69">
        <v>220</v>
      </c>
    </row>
    <row r="45" spans="1:6" ht="16.5" thickBot="1" x14ac:dyDescent="0.3">
      <c r="A45" s="2"/>
      <c r="B45" s="220" t="str">
        <f t="shared" si="2"/>
        <v xml:space="preserve">Emitter Height </v>
      </c>
      <c r="C45" s="221"/>
      <c r="D45" s="128">
        <v>200</v>
      </c>
      <c r="E45" s="71">
        <v>200</v>
      </c>
      <c r="F45" s="72">
        <v>200</v>
      </c>
    </row>
    <row r="46" spans="1:6" ht="15.75" x14ac:dyDescent="0.25">
      <c r="A46" s="2"/>
      <c r="B46" s="218" t="s">
        <v>41</v>
      </c>
      <c r="C46" s="222" t="s">
        <v>24</v>
      </c>
      <c r="D46" s="65"/>
      <c r="E46" s="73"/>
      <c r="F46" s="74"/>
    </row>
    <row r="47" spans="1:6" ht="16.5" thickBot="1" x14ac:dyDescent="0.3">
      <c r="A47" s="2"/>
      <c r="B47" s="179"/>
      <c r="C47" s="187"/>
      <c r="D47" s="111"/>
      <c r="E47" s="75"/>
      <c r="F47" s="76"/>
    </row>
    <row r="48" spans="1:6" ht="15.75" x14ac:dyDescent="0.25">
      <c r="A48" s="2"/>
      <c r="B48" s="64">
        <f>C48+20</f>
        <v>1020</v>
      </c>
      <c r="C48" s="140">
        <v>1000</v>
      </c>
      <c r="D48" s="112">
        <f t="shared" ref="D48:F54" si="3">ROUND(D$9*$C48/1000*($E$20/$D$20)^D$10,0)</f>
        <v>576</v>
      </c>
      <c r="E48" s="100">
        <f t="shared" si="3"/>
        <v>906</v>
      </c>
      <c r="F48" s="101">
        <f t="shared" si="3"/>
        <v>1181</v>
      </c>
    </row>
    <row r="49" spans="1:6" ht="15.75" x14ac:dyDescent="0.25">
      <c r="A49" s="2"/>
      <c r="B49" s="118">
        <f t="shared" ref="B49:B54" si="4">C49+20</f>
        <v>1220</v>
      </c>
      <c r="C49" s="116">
        <v>1200</v>
      </c>
      <c r="D49" s="113">
        <f t="shared" si="3"/>
        <v>691</v>
      </c>
      <c r="E49" s="28">
        <f t="shared" si="3"/>
        <v>1087</v>
      </c>
      <c r="F49" s="102">
        <f t="shared" si="3"/>
        <v>1417</v>
      </c>
    </row>
    <row r="50" spans="1:6" ht="15.75" x14ac:dyDescent="0.25">
      <c r="A50" s="2"/>
      <c r="B50" s="118">
        <f t="shared" si="4"/>
        <v>1420</v>
      </c>
      <c r="C50" s="116">
        <v>1400</v>
      </c>
      <c r="D50" s="113">
        <f t="shared" si="3"/>
        <v>806</v>
      </c>
      <c r="E50" s="28">
        <f t="shared" si="3"/>
        <v>1268</v>
      </c>
      <c r="F50" s="102">
        <f t="shared" si="3"/>
        <v>1653</v>
      </c>
    </row>
    <row r="51" spans="1:6" ht="15.75" x14ac:dyDescent="0.25">
      <c r="A51" s="2"/>
      <c r="B51" s="118">
        <f t="shared" si="4"/>
        <v>1520</v>
      </c>
      <c r="C51" s="116">
        <v>1500</v>
      </c>
      <c r="D51" s="144"/>
      <c r="E51" s="145"/>
      <c r="F51" s="136"/>
    </row>
    <row r="52" spans="1:6" ht="15.75" x14ac:dyDescent="0.25">
      <c r="A52" s="2"/>
      <c r="B52" s="118">
        <f t="shared" si="4"/>
        <v>1620</v>
      </c>
      <c r="C52" s="116">
        <v>1600</v>
      </c>
      <c r="D52" s="113">
        <f t="shared" si="3"/>
        <v>922</v>
      </c>
      <c r="E52" s="28">
        <f t="shared" si="3"/>
        <v>1450</v>
      </c>
      <c r="F52" s="102">
        <f t="shared" si="3"/>
        <v>1890</v>
      </c>
    </row>
    <row r="53" spans="1:6" ht="15.75" x14ac:dyDescent="0.25">
      <c r="A53" s="2"/>
      <c r="B53" s="118">
        <f t="shared" si="4"/>
        <v>1820</v>
      </c>
      <c r="C53" s="116">
        <v>1800</v>
      </c>
      <c r="D53" s="113">
        <f t="shared" si="3"/>
        <v>1037</v>
      </c>
      <c r="E53" s="28">
        <f t="shared" si="3"/>
        <v>1631</v>
      </c>
      <c r="F53" s="102">
        <f t="shared" si="3"/>
        <v>2126</v>
      </c>
    </row>
    <row r="54" spans="1:6" ht="16.5" thickBot="1" x14ac:dyDescent="0.3">
      <c r="A54" s="2"/>
      <c r="B54" s="141">
        <f t="shared" si="4"/>
        <v>2020</v>
      </c>
      <c r="C54" s="117">
        <v>2000</v>
      </c>
      <c r="D54" s="114">
        <f t="shared" si="3"/>
        <v>1152</v>
      </c>
      <c r="E54" s="104">
        <f t="shared" si="3"/>
        <v>1812</v>
      </c>
      <c r="F54" s="105">
        <f t="shared" si="3"/>
        <v>2362</v>
      </c>
    </row>
    <row r="55" spans="1:6" ht="15.75" x14ac:dyDescent="0.25">
      <c r="A55" s="2"/>
      <c r="B55" s="2"/>
      <c r="C55" s="2"/>
      <c r="D55" s="2"/>
      <c r="E55" s="2"/>
      <c r="F55" s="2"/>
    </row>
    <row r="56" spans="1:6" ht="21" thickBot="1" x14ac:dyDescent="0.35">
      <c r="A56" s="37" t="s">
        <v>26</v>
      </c>
      <c r="B56" s="2"/>
      <c r="C56" s="2"/>
      <c r="D56" s="2"/>
      <c r="E56" s="2"/>
      <c r="F56" s="2"/>
    </row>
    <row r="57" spans="1:6" ht="15.75" x14ac:dyDescent="0.25">
      <c r="A57" s="2"/>
      <c r="B57" s="169" t="str">
        <f>B43</f>
        <v xml:space="preserve">Type </v>
      </c>
      <c r="C57" s="170"/>
      <c r="D57" s="78" t="s">
        <v>43</v>
      </c>
      <c r="E57" s="78" t="s">
        <v>2</v>
      </c>
      <c r="F57" s="79" t="s">
        <v>3</v>
      </c>
    </row>
    <row r="58" spans="1:6" ht="15.75" x14ac:dyDescent="0.25">
      <c r="A58" s="2"/>
      <c r="B58" s="171" t="str">
        <f t="shared" ref="B58:B59" si="5">B44</f>
        <v xml:space="preserve">Casing Height </v>
      </c>
      <c r="C58" s="172"/>
      <c r="D58" s="129">
        <v>220</v>
      </c>
      <c r="E58" s="81">
        <v>220</v>
      </c>
      <c r="F58" s="82">
        <v>220</v>
      </c>
    </row>
    <row r="59" spans="1:6" ht="16.5" thickBot="1" x14ac:dyDescent="0.3">
      <c r="A59" s="2"/>
      <c r="B59" s="223" t="str">
        <f t="shared" si="5"/>
        <v xml:space="preserve">Emitter Height </v>
      </c>
      <c r="C59" s="224"/>
      <c r="D59" s="130">
        <v>200</v>
      </c>
      <c r="E59" s="84">
        <v>200</v>
      </c>
      <c r="F59" s="85">
        <v>200</v>
      </c>
    </row>
    <row r="60" spans="1:6" ht="15.75" x14ac:dyDescent="0.25">
      <c r="A60" s="2"/>
      <c r="B60" s="219" t="s">
        <v>41</v>
      </c>
      <c r="C60" s="215" t="s">
        <v>24</v>
      </c>
      <c r="D60" s="78"/>
      <c r="E60" s="86"/>
      <c r="F60" s="87"/>
    </row>
    <row r="61" spans="1:6" ht="16.5" thickBot="1" x14ac:dyDescent="0.3">
      <c r="A61" s="2"/>
      <c r="B61" s="181"/>
      <c r="C61" s="202"/>
      <c r="D61" s="120"/>
      <c r="E61" s="88"/>
      <c r="F61" s="89"/>
    </row>
    <row r="62" spans="1:6" ht="15.75" x14ac:dyDescent="0.25">
      <c r="A62" s="2"/>
      <c r="B62" s="137">
        <f>C62+20</f>
        <v>1020</v>
      </c>
      <c r="C62" s="138">
        <v>1000</v>
      </c>
      <c r="D62" s="112">
        <f t="shared" ref="D62:F68" si="6">ROUND(D34*$F$17,0)</f>
        <v>1965</v>
      </c>
      <c r="E62" s="100">
        <f t="shared" si="6"/>
        <v>3091</v>
      </c>
      <c r="F62" s="101">
        <f t="shared" si="6"/>
        <v>4030</v>
      </c>
    </row>
    <row r="63" spans="1:6" ht="15.75" x14ac:dyDescent="0.25">
      <c r="A63" s="2"/>
      <c r="B63" s="125">
        <f t="shared" ref="B63:B68" si="7">C63+20</f>
        <v>1220</v>
      </c>
      <c r="C63" s="123">
        <v>1200</v>
      </c>
      <c r="D63" s="113">
        <f t="shared" si="6"/>
        <v>2358</v>
      </c>
      <c r="E63" s="28">
        <f t="shared" si="6"/>
        <v>3709</v>
      </c>
      <c r="F63" s="102">
        <f t="shared" si="6"/>
        <v>4835</v>
      </c>
    </row>
    <row r="64" spans="1:6" ht="15.75" x14ac:dyDescent="0.25">
      <c r="A64" s="2"/>
      <c r="B64" s="125">
        <f t="shared" si="7"/>
        <v>1420</v>
      </c>
      <c r="C64" s="123">
        <v>1400</v>
      </c>
      <c r="D64" s="113">
        <f t="shared" si="6"/>
        <v>2750</v>
      </c>
      <c r="E64" s="28">
        <f t="shared" si="6"/>
        <v>4326</v>
      </c>
      <c r="F64" s="102">
        <f t="shared" si="6"/>
        <v>5640</v>
      </c>
    </row>
    <row r="65" spans="1:6" ht="15.75" x14ac:dyDescent="0.25">
      <c r="A65" s="2"/>
      <c r="B65" s="125">
        <f t="shared" si="7"/>
        <v>1520</v>
      </c>
      <c r="C65" s="123">
        <v>1500</v>
      </c>
      <c r="D65" s="144"/>
      <c r="E65" s="145"/>
      <c r="F65" s="136"/>
    </row>
    <row r="66" spans="1:6" ht="15.75" x14ac:dyDescent="0.25">
      <c r="A66" s="2"/>
      <c r="B66" s="125">
        <f t="shared" si="7"/>
        <v>1620</v>
      </c>
      <c r="C66" s="123">
        <v>1600</v>
      </c>
      <c r="D66" s="113">
        <f t="shared" si="6"/>
        <v>3146</v>
      </c>
      <c r="E66" s="28">
        <f t="shared" si="6"/>
        <v>4947</v>
      </c>
      <c r="F66" s="102">
        <f t="shared" si="6"/>
        <v>6449</v>
      </c>
    </row>
    <row r="67" spans="1:6" ht="15.75" x14ac:dyDescent="0.25">
      <c r="A67" s="2"/>
      <c r="B67" s="125">
        <f t="shared" si="7"/>
        <v>1820</v>
      </c>
      <c r="C67" s="123">
        <v>1800</v>
      </c>
      <c r="D67" s="113">
        <f t="shared" si="6"/>
        <v>3538</v>
      </c>
      <c r="E67" s="28">
        <f t="shared" si="6"/>
        <v>5565</v>
      </c>
      <c r="F67" s="102">
        <f t="shared" si="6"/>
        <v>7254</v>
      </c>
    </row>
    <row r="68" spans="1:6" ht="16.5" thickBot="1" x14ac:dyDescent="0.3">
      <c r="A68" s="2"/>
      <c r="B68" s="139">
        <f t="shared" si="7"/>
        <v>2020</v>
      </c>
      <c r="C68" s="124">
        <v>2000</v>
      </c>
      <c r="D68" s="114">
        <f t="shared" si="6"/>
        <v>3931</v>
      </c>
      <c r="E68" s="104">
        <f t="shared" si="6"/>
        <v>6183</v>
      </c>
      <c r="F68" s="105">
        <f t="shared" si="6"/>
        <v>8059</v>
      </c>
    </row>
    <row r="69" spans="1:6" ht="15.75" x14ac:dyDescent="0.25">
      <c r="A69" s="2"/>
      <c r="B69" s="2"/>
      <c r="C69" s="2"/>
      <c r="D69" s="2"/>
      <c r="E69" s="2"/>
      <c r="F69" s="2"/>
    </row>
    <row r="70" spans="1:6" ht="15.75" x14ac:dyDescent="0.25">
      <c r="A70" s="2"/>
      <c r="B70" s="2"/>
      <c r="C70" s="2"/>
      <c r="D70" s="2"/>
      <c r="E70" s="2"/>
      <c r="F70" s="2"/>
    </row>
    <row r="71" spans="1:6" ht="15.75" x14ac:dyDescent="0.25">
      <c r="A71" s="90" t="s">
        <v>27</v>
      </c>
      <c r="B71" s="90"/>
      <c r="C71" s="2"/>
      <c r="D71" s="2"/>
      <c r="E71" s="2"/>
      <c r="F71" s="2"/>
    </row>
    <row r="72" spans="1:6" ht="15.75" x14ac:dyDescent="0.25">
      <c r="A72" s="90" t="s">
        <v>44</v>
      </c>
      <c r="B72" s="90"/>
      <c r="C72" s="2"/>
      <c r="D72" s="2"/>
      <c r="E72" s="2"/>
      <c r="F72" s="2"/>
    </row>
    <row r="73" spans="1:6" ht="15.75" x14ac:dyDescent="0.25">
      <c r="A73" s="90" t="s">
        <v>45</v>
      </c>
      <c r="B73" s="90"/>
      <c r="C73" s="2"/>
      <c r="D73" s="2"/>
      <c r="E73" s="2"/>
      <c r="F73" s="2"/>
    </row>
    <row r="74" spans="1:6" ht="15.75" x14ac:dyDescent="0.25">
      <c r="A74" s="90" t="s">
        <v>28</v>
      </c>
      <c r="B74" s="90"/>
      <c r="C74" s="2"/>
      <c r="D74" s="2"/>
      <c r="E74" s="2"/>
      <c r="F74" s="2"/>
    </row>
    <row r="75" spans="1:6" ht="15.75" x14ac:dyDescent="0.25">
      <c r="A75" s="90" t="s">
        <v>29</v>
      </c>
      <c r="B75" s="90"/>
      <c r="C75" s="2"/>
      <c r="D75" s="2"/>
      <c r="E75" s="2"/>
      <c r="F75" s="2"/>
    </row>
    <row r="76" spans="1:6" ht="15.75" x14ac:dyDescent="0.25">
      <c r="A76" s="91" t="s">
        <v>30</v>
      </c>
      <c r="B76" s="90"/>
      <c r="C76" s="2"/>
      <c r="D76" s="2"/>
      <c r="E76" s="2"/>
      <c r="F76" s="2"/>
    </row>
  </sheetData>
  <sheetProtection algorithmName="SHA-512" hashValue="fU4IeotwG+UqcrNt56RXWami9z2HB6oeaHCwtClTqy70i/V/D7rdtKK5dNB3gAbdWm6sCY21Eo6hPhA9N4p+wA==" saltValue="RgYXvESMVrKoU0GgYz/grg==" spinCount="100000" sheet="1" objects="1" scenarios="1"/>
  <mergeCells count="25">
    <mergeCell ref="C60:C61"/>
    <mergeCell ref="B32:B33"/>
    <mergeCell ref="B46:B47"/>
    <mergeCell ref="B60:B61"/>
    <mergeCell ref="B45:C45"/>
    <mergeCell ref="C46:C47"/>
    <mergeCell ref="B57:C57"/>
    <mergeCell ref="B58:C58"/>
    <mergeCell ref="B59:C59"/>
    <mergeCell ref="B30:C30"/>
    <mergeCell ref="B31:C31"/>
    <mergeCell ref="C32:C33"/>
    <mergeCell ref="B43:C43"/>
    <mergeCell ref="B44:C44"/>
    <mergeCell ref="B12:C12"/>
    <mergeCell ref="A13:C13"/>
    <mergeCell ref="B16:C16"/>
    <mergeCell ref="D16:E16"/>
    <mergeCell ref="B29:C29"/>
    <mergeCell ref="A11:C11"/>
    <mergeCell ref="B6:C6"/>
    <mergeCell ref="B7:C7"/>
    <mergeCell ref="B8:C8"/>
    <mergeCell ref="B9:C9"/>
    <mergeCell ref="B10:C10"/>
  </mergeCells>
  <hyperlinks>
    <hyperlink ref="A76" r:id="rId1" xr:uid="{ED11D452-E2EE-4A43-AE0C-EAAA1FECB8D8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1E2B6-F57E-4A15-88CF-D0099D03FB3F}">
  <sheetPr>
    <tabColor theme="1" tint="0.249977111117893"/>
  </sheetPr>
  <dimension ref="A1:Q76"/>
  <sheetViews>
    <sheetView showGridLines="0" workbookViewId="0">
      <selection activeCell="C3" sqref="C3"/>
    </sheetView>
  </sheetViews>
  <sheetFormatPr defaultRowHeight="15" x14ac:dyDescent="0.25"/>
  <cols>
    <col min="1" max="1" width="20.42578125" customWidth="1"/>
    <col min="2" max="2" width="19.7109375" customWidth="1"/>
    <col min="3" max="6" width="15.7109375" customWidth="1"/>
  </cols>
  <sheetData>
    <row r="1" spans="1:17" ht="26.25" x14ac:dyDescent="0.4">
      <c r="A1" s="1" t="s">
        <v>32</v>
      </c>
      <c r="B1" s="2"/>
      <c r="C1" s="2"/>
      <c r="D1" s="2"/>
      <c r="E1" s="3"/>
      <c r="F1" s="2"/>
    </row>
    <row r="2" spans="1:17" ht="15.75" x14ac:dyDescent="0.25">
      <c r="A2" s="3" t="s">
        <v>0</v>
      </c>
      <c r="B2" s="2"/>
      <c r="C2" s="2"/>
      <c r="D2" s="2"/>
      <c r="E2" s="2"/>
      <c r="F2" s="2"/>
    </row>
    <row r="3" spans="1:17" ht="15.75" x14ac:dyDescent="0.25">
      <c r="A3" s="4"/>
      <c r="B3" s="2"/>
      <c r="C3" s="2"/>
      <c r="D3" s="2"/>
      <c r="E3" s="2"/>
      <c r="F3" s="2"/>
    </row>
    <row r="4" spans="1:17" ht="15.75" x14ac:dyDescent="0.25">
      <c r="A4" s="4"/>
      <c r="B4" s="2"/>
      <c r="C4" s="2"/>
      <c r="D4" s="2"/>
      <c r="E4" s="2"/>
      <c r="F4" s="2"/>
    </row>
    <row r="5" spans="1:17" ht="16.5" thickBot="1" x14ac:dyDescent="0.3">
      <c r="A5" s="6"/>
      <c r="B5" s="2"/>
      <c r="C5" s="2"/>
      <c r="D5" s="2"/>
      <c r="E5" s="2"/>
      <c r="F5" s="2"/>
    </row>
    <row r="6" spans="1:17" x14ac:dyDescent="0.25">
      <c r="A6" s="7" t="s">
        <v>1</v>
      </c>
      <c r="B6" s="203"/>
      <c r="C6" s="204"/>
      <c r="D6" s="10" t="s">
        <v>43</v>
      </c>
      <c r="E6" s="11" t="s">
        <v>2</v>
      </c>
      <c r="F6" s="12" t="s">
        <v>3</v>
      </c>
    </row>
    <row r="7" spans="1:17" x14ac:dyDescent="0.25">
      <c r="A7" s="13" t="s">
        <v>4</v>
      </c>
      <c r="B7" s="205"/>
      <c r="C7" s="206"/>
      <c r="D7" s="16">
        <v>220</v>
      </c>
      <c r="E7" s="17">
        <v>220</v>
      </c>
      <c r="F7" s="18">
        <v>220</v>
      </c>
    </row>
    <row r="8" spans="1:17" ht="15.75" thickBot="1" x14ac:dyDescent="0.3">
      <c r="A8" s="19" t="s">
        <v>5</v>
      </c>
      <c r="B8" s="207"/>
      <c r="C8" s="208"/>
      <c r="D8" s="22">
        <v>200</v>
      </c>
      <c r="E8" s="23">
        <v>200</v>
      </c>
      <c r="F8" s="24">
        <v>200</v>
      </c>
    </row>
    <row r="9" spans="1:17" ht="15.75" x14ac:dyDescent="0.25">
      <c r="A9" s="25" t="s">
        <v>6</v>
      </c>
      <c r="B9" s="209"/>
      <c r="C9" s="210"/>
      <c r="D9" s="28">
        <v>576</v>
      </c>
      <c r="E9" s="28">
        <v>906</v>
      </c>
      <c r="F9" s="28">
        <v>1181</v>
      </c>
    </row>
    <row r="10" spans="1:17" ht="15.75" x14ac:dyDescent="0.25">
      <c r="A10" s="29" t="s">
        <v>7</v>
      </c>
      <c r="B10" s="205"/>
      <c r="C10" s="206"/>
      <c r="D10" s="31">
        <v>1.2678</v>
      </c>
      <c r="E10" s="32">
        <v>1.2579</v>
      </c>
      <c r="F10" s="32">
        <v>1.2843</v>
      </c>
    </row>
    <row r="11" spans="1:17" ht="15.75" x14ac:dyDescent="0.25">
      <c r="A11" s="173" t="s">
        <v>8</v>
      </c>
      <c r="B11" s="174"/>
      <c r="C11" s="175"/>
      <c r="D11" s="33">
        <v>23.4</v>
      </c>
      <c r="E11" s="34">
        <v>31</v>
      </c>
      <c r="F11" s="34">
        <v>38.700000000000003</v>
      </c>
    </row>
    <row r="12" spans="1:17" ht="15.75" x14ac:dyDescent="0.25">
      <c r="A12" s="29" t="s">
        <v>9</v>
      </c>
      <c r="B12" s="205"/>
      <c r="C12" s="206"/>
      <c r="D12" s="33">
        <v>2.8</v>
      </c>
      <c r="E12" s="34">
        <v>4.2</v>
      </c>
      <c r="F12" s="34">
        <v>5.6</v>
      </c>
    </row>
    <row r="13" spans="1:17" ht="17.25" thickBot="1" x14ac:dyDescent="0.35">
      <c r="A13" s="188" t="s">
        <v>10</v>
      </c>
      <c r="B13" s="189"/>
      <c r="C13" s="190"/>
      <c r="D13" s="35">
        <f>ROUND(D9/(POWER(50,D10)),4)</f>
        <v>4.0407999999999999</v>
      </c>
      <c r="E13" s="36">
        <f>ROUND(E9/(POWER(50,E10)),4)</f>
        <v>6.6067999999999998</v>
      </c>
      <c r="F13" s="36">
        <f>ROUND(F9/(POWER(50,F10)),4)</f>
        <v>7.7671999999999999</v>
      </c>
    </row>
    <row r="14" spans="1:17" ht="15.75" x14ac:dyDescent="0.25">
      <c r="A14" s="2"/>
      <c r="B14" s="2"/>
      <c r="C14" s="2"/>
      <c r="D14" s="2"/>
      <c r="E14" s="2"/>
      <c r="F14" s="2"/>
      <c r="O14" s="106"/>
      <c r="P14" s="106"/>
      <c r="Q14" s="106"/>
    </row>
    <row r="15" spans="1:17" ht="21" thickBot="1" x14ac:dyDescent="0.35">
      <c r="A15" s="37" t="s">
        <v>11</v>
      </c>
      <c r="B15" s="2"/>
      <c r="C15" s="2"/>
      <c r="D15" s="2"/>
      <c r="E15" s="2"/>
      <c r="F15" s="2"/>
      <c r="O15" s="106"/>
      <c r="P15" s="108"/>
      <c r="Q15" s="106"/>
    </row>
    <row r="16" spans="1:17" ht="16.5" thickBot="1" x14ac:dyDescent="0.3">
      <c r="A16" s="38"/>
      <c r="B16" s="197" t="s">
        <v>12</v>
      </c>
      <c r="C16" s="198"/>
      <c r="D16" s="163" t="s">
        <v>13</v>
      </c>
      <c r="E16" s="164"/>
      <c r="F16" s="109" t="s">
        <v>14</v>
      </c>
      <c r="O16" s="106"/>
      <c r="P16" s="107"/>
      <c r="Q16" s="106"/>
    </row>
    <row r="17" spans="1:17" ht="16.5" thickBot="1" x14ac:dyDescent="0.3">
      <c r="A17" s="93" t="s">
        <v>15</v>
      </c>
      <c r="B17" s="96">
        <v>75</v>
      </c>
      <c r="C17" s="39" t="s">
        <v>16</v>
      </c>
      <c r="D17" s="40">
        <v>75</v>
      </c>
      <c r="E17" s="41">
        <v>75</v>
      </c>
      <c r="F17" s="110">
        <v>3.4119999999999999</v>
      </c>
      <c r="O17" s="106"/>
      <c r="P17" s="108"/>
      <c r="Q17" s="106"/>
    </row>
    <row r="18" spans="1:17" ht="15.75" x14ac:dyDescent="0.25">
      <c r="A18" s="94" t="s">
        <v>17</v>
      </c>
      <c r="B18" s="97">
        <v>65</v>
      </c>
      <c r="C18" s="42" t="s">
        <v>16</v>
      </c>
      <c r="D18" s="43">
        <v>65</v>
      </c>
      <c r="E18" s="44">
        <v>65</v>
      </c>
      <c r="F18" s="2"/>
      <c r="O18" s="106"/>
      <c r="P18" s="108"/>
      <c r="Q18" s="106"/>
    </row>
    <row r="19" spans="1:17" ht="15.75" x14ac:dyDescent="0.25">
      <c r="A19" s="94" t="s">
        <v>18</v>
      </c>
      <c r="B19" s="97">
        <v>20</v>
      </c>
      <c r="C19" s="42" t="s">
        <v>16</v>
      </c>
      <c r="D19" s="43">
        <v>20</v>
      </c>
      <c r="E19" s="44">
        <v>20</v>
      </c>
      <c r="F19" s="2"/>
      <c r="O19" s="106"/>
      <c r="P19" s="108"/>
      <c r="Q19" s="106"/>
    </row>
    <row r="20" spans="1:17" ht="16.5" thickBot="1" x14ac:dyDescent="0.3">
      <c r="A20" s="95" t="s">
        <v>19</v>
      </c>
      <c r="B20" s="92">
        <f>(AVERAGE(B17:B18))-B19</f>
        <v>50</v>
      </c>
      <c r="C20" s="45" t="s">
        <v>16</v>
      </c>
      <c r="D20" s="46">
        <f>(D17-D18)/LN((D17-D19)/(D18-D19))</f>
        <v>49.83288654563971</v>
      </c>
      <c r="E20" s="47">
        <f>(E17-E18)/LN((E17-E19)/(E18-E19))</f>
        <v>49.83288654563971</v>
      </c>
      <c r="F20" s="2"/>
      <c r="O20" s="106"/>
      <c r="P20" s="108"/>
      <c r="Q20" s="106"/>
    </row>
    <row r="21" spans="1:17" ht="15.75" x14ac:dyDescent="0.25">
      <c r="A21" s="98" t="s">
        <v>35</v>
      </c>
      <c r="F21" s="2"/>
    </row>
    <row r="22" spans="1:17" ht="15.75" x14ac:dyDescent="0.25">
      <c r="A22" s="98" t="s">
        <v>36</v>
      </c>
      <c r="B22" s="2"/>
      <c r="C22" s="48"/>
      <c r="D22" s="2"/>
      <c r="E22" s="2"/>
      <c r="F22" s="2"/>
    </row>
    <row r="23" spans="1:17" ht="15.75" x14ac:dyDescent="0.25">
      <c r="A23" s="98" t="s">
        <v>37</v>
      </c>
      <c r="B23" s="2"/>
      <c r="C23" s="48"/>
      <c r="D23" s="2"/>
      <c r="E23" s="2"/>
      <c r="F23" s="2"/>
    </row>
    <row r="24" spans="1:17" ht="15.75" x14ac:dyDescent="0.25">
      <c r="A24" s="98" t="s">
        <v>38</v>
      </c>
      <c r="B24" s="2"/>
      <c r="C24" s="48"/>
      <c r="D24" s="2"/>
      <c r="E24" s="2"/>
      <c r="F24" s="2"/>
    </row>
    <row r="25" spans="1:17" ht="15.75" x14ac:dyDescent="0.25">
      <c r="A25" s="2"/>
      <c r="B25" s="2"/>
      <c r="C25" s="48"/>
      <c r="D25" s="2"/>
      <c r="E25" s="2"/>
      <c r="F25" s="2"/>
    </row>
    <row r="26" spans="1:17" ht="15.75" x14ac:dyDescent="0.25">
      <c r="A26" s="2"/>
      <c r="B26" s="2"/>
      <c r="C26" s="48"/>
      <c r="D26" s="2"/>
      <c r="E26" s="2"/>
      <c r="F26" s="2"/>
    </row>
    <row r="27" spans="1:17" ht="15.75" x14ac:dyDescent="0.25">
      <c r="A27" s="2"/>
      <c r="B27" s="2"/>
      <c r="C27" s="48"/>
      <c r="D27" s="2"/>
      <c r="E27" s="2"/>
      <c r="F27" s="2"/>
    </row>
    <row r="28" spans="1:17" ht="21" thickBot="1" x14ac:dyDescent="0.35">
      <c r="A28" s="37" t="s">
        <v>20</v>
      </c>
      <c r="B28" s="2"/>
      <c r="C28" s="2"/>
      <c r="D28" s="2"/>
      <c r="E28" s="2"/>
      <c r="F28" s="2"/>
    </row>
    <row r="29" spans="1:17" ht="15.75" x14ac:dyDescent="0.25">
      <c r="A29" s="2"/>
      <c r="B29" s="191" t="s">
        <v>21</v>
      </c>
      <c r="C29" s="192"/>
      <c r="D29" s="10" t="s">
        <v>43</v>
      </c>
      <c r="E29" s="11" t="s">
        <v>2</v>
      </c>
      <c r="F29" s="12" t="s">
        <v>3</v>
      </c>
    </row>
    <row r="30" spans="1:17" ht="15.75" x14ac:dyDescent="0.25">
      <c r="A30" s="2"/>
      <c r="B30" s="193" t="s">
        <v>22</v>
      </c>
      <c r="C30" s="194"/>
      <c r="D30" s="49">
        <v>220</v>
      </c>
      <c r="E30" s="50">
        <v>220</v>
      </c>
      <c r="F30" s="51">
        <v>220</v>
      </c>
    </row>
    <row r="31" spans="1:17" ht="16.5" thickBot="1" x14ac:dyDescent="0.3">
      <c r="A31" s="2"/>
      <c r="B31" s="211" t="s">
        <v>23</v>
      </c>
      <c r="C31" s="212"/>
      <c r="D31" s="52">
        <v>200</v>
      </c>
      <c r="E31" s="53">
        <v>200</v>
      </c>
      <c r="F31" s="54">
        <v>200</v>
      </c>
    </row>
    <row r="32" spans="1:17" ht="15.75" x14ac:dyDescent="0.25">
      <c r="A32" s="2"/>
      <c r="B32" s="176" t="s">
        <v>42</v>
      </c>
      <c r="C32" s="165" t="s">
        <v>24</v>
      </c>
      <c r="D32" s="131"/>
      <c r="E32" s="56"/>
      <c r="F32" s="57"/>
    </row>
    <row r="33" spans="1:6" ht="16.5" thickBot="1" x14ac:dyDescent="0.3">
      <c r="A33" s="2"/>
      <c r="B33" s="227"/>
      <c r="C33" s="225"/>
      <c r="D33" s="149"/>
      <c r="E33" s="150"/>
      <c r="F33" s="151"/>
    </row>
    <row r="34" spans="1:6" ht="15.75" x14ac:dyDescent="0.25">
      <c r="A34" s="2"/>
      <c r="B34" s="55">
        <f>C34+210</f>
        <v>1010</v>
      </c>
      <c r="C34" s="146">
        <v>800</v>
      </c>
      <c r="D34" s="99">
        <f t="shared" ref="D34:F40" si="0">ROUND((($B$20/50)^D$10)*(D$9/1000*$C34),0)</f>
        <v>461</v>
      </c>
      <c r="E34" s="100">
        <f t="shared" si="0"/>
        <v>725</v>
      </c>
      <c r="F34" s="101">
        <f t="shared" si="0"/>
        <v>945</v>
      </c>
    </row>
    <row r="35" spans="1:6" ht="15.75" x14ac:dyDescent="0.25">
      <c r="A35" s="2"/>
      <c r="B35" s="62">
        <f t="shared" ref="B35:B40" si="1">C35+210</f>
        <v>1210</v>
      </c>
      <c r="C35" s="147">
        <v>1000</v>
      </c>
      <c r="D35" s="61">
        <f t="shared" si="0"/>
        <v>576</v>
      </c>
      <c r="E35" s="28">
        <f t="shared" si="0"/>
        <v>906</v>
      </c>
      <c r="F35" s="102">
        <f t="shared" si="0"/>
        <v>1181</v>
      </c>
    </row>
    <row r="36" spans="1:6" ht="15.75" x14ac:dyDescent="0.25">
      <c r="A36" s="2"/>
      <c r="B36" s="62">
        <f t="shared" si="1"/>
        <v>1410</v>
      </c>
      <c r="C36" s="147">
        <v>1200</v>
      </c>
      <c r="D36" s="61">
        <f t="shared" si="0"/>
        <v>691</v>
      </c>
      <c r="E36" s="28">
        <f t="shared" si="0"/>
        <v>1087</v>
      </c>
      <c r="F36" s="102">
        <f t="shared" si="0"/>
        <v>1417</v>
      </c>
    </row>
    <row r="37" spans="1:6" ht="15.75" x14ac:dyDescent="0.25">
      <c r="A37" s="2"/>
      <c r="B37" s="62">
        <f t="shared" si="1"/>
        <v>1510</v>
      </c>
      <c r="C37" s="147">
        <v>1300</v>
      </c>
      <c r="D37" s="61">
        <f t="shared" si="0"/>
        <v>749</v>
      </c>
      <c r="E37" s="28">
        <f t="shared" si="0"/>
        <v>1178</v>
      </c>
      <c r="F37" s="136"/>
    </row>
    <row r="38" spans="1:6" ht="15.75" x14ac:dyDescent="0.25">
      <c r="A38" s="2"/>
      <c r="B38" s="62">
        <f t="shared" si="1"/>
        <v>1610</v>
      </c>
      <c r="C38" s="147">
        <v>1400</v>
      </c>
      <c r="D38" s="61">
        <f t="shared" si="0"/>
        <v>806</v>
      </c>
      <c r="E38" s="28">
        <f t="shared" si="0"/>
        <v>1268</v>
      </c>
      <c r="F38" s="102">
        <f t="shared" si="0"/>
        <v>1653</v>
      </c>
    </row>
    <row r="39" spans="1:6" ht="15.75" x14ac:dyDescent="0.25">
      <c r="A39" s="2"/>
      <c r="B39" s="62">
        <f t="shared" si="1"/>
        <v>1810</v>
      </c>
      <c r="C39" s="147">
        <v>1600</v>
      </c>
      <c r="D39" s="61">
        <f t="shared" si="0"/>
        <v>922</v>
      </c>
      <c r="E39" s="28">
        <f t="shared" si="0"/>
        <v>1450</v>
      </c>
      <c r="F39" s="102">
        <f t="shared" si="0"/>
        <v>1890</v>
      </c>
    </row>
    <row r="40" spans="1:6" ht="16.5" thickBot="1" x14ac:dyDescent="0.3">
      <c r="A40" s="2"/>
      <c r="B40" s="63">
        <f t="shared" si="1"/>
        <v>2010</v>
      </c>
      <c r="C40" s="148">
        <v>1800</v>
      </c>
      <c r="D40" s="103">
        <f t="shared" si="0"/>
        <v>1037</v>
      </c>
      <c r="E40" s="104">
        <f t="shared" si="0"/>
        <v>1631</v>
      </c>
      <c r="F40" s="105">
        <f t="shared" si="0"/>
        <v>2126</v>
      </c>
    </row>
    <row r="41" spans="1:6" ht="15.75" x14ac:dyDescent="0.25">
      <c r="A41" s="2"/>
      <c r="B41" s="2"/>
      <c r="C41" s="2"/>
      <c r="D41" s="2"/>
      <c r="E41" s="2"/>
      <c r="F41" s="2"/>
    </row>
    <row r="42" spans="1:6" ht="21" thickBot="1" x14ac:dyDescent="0.35">
      <c r="A42" s="37" t="s">
        <v>25</v>
      </c>
      <c r="B42" s="2"/>
      <c r="C42" s="2"/>
      <c r="D42" s="2"/>
      <c r="E42" s="2"/>
      <c r="F42" s="2"/>
    </row>
    <row r="43" spans="1:6" ht="15.75" x14ac:dyDescent="0.25">
      <c r="A43" s="2"/>
      <c r="B43" s="167" t="s">
        <v>21</v>
      </c>
      <c r="C43" s="168"/>
      <c r="D43" s="65" t="s">
        <v>43</v>
      </c>
      <c r="E43" s="65" t="s">
        <v>2</v>
      </c>
      <c r="F43" s="66" t="s">
        <v>3</v>
      </c>
    </row>
    <row r="44" spans="1:6" ht="15.75" x14ac:dyDescent="0.25">
      <c r="A44" s="2"/>
      <c r="B44" s="182" t="s">
        <v>22</v>
      </c>
      <c r="C44" s="183"/>
      <c r="D44" s="127">
        <v>220</v>
      </c>
      <c r="E44" s="68">
        <v>220</v>
      </c>
      <c r="F44" s="69">
        <v>220</v>
      </c>
    </row>
    <row r="45" spans="1:6" ht="16.5" thickBot="1" x14ac:dyDescent="0.3">
      <c r="A45" s="2"/>
      <c r="B45" s="184" t="s">
        <v>23</v>
      </c>
      <c r="C45" s="185"/>
      <c r="D45" s="128">
        <v>200</v>
      </c>
      <c r="E45" s="71">
        <v>200</v>
      </c>
      <c r="F45" s="72">
        <v>200</v>
      </c>
    </row>
    <row r="46" spans="1:6" ht="15.75" x14ac:dyDescent="0.25">
      <c r="A46" s="2"/>
      <c r="B46" s="178" t="s">
        <v>42</v>
      </c>
      <c r="C46" s="186" t="s">
        <v>24</v>
      </c>
      <c r="D46" s="65"/>
      <c r="E46" s="73"/>
      <c r="F46" s="74"/>
    </row>
    <row r="47" spans="1:6" ht="16.5" thickBot="1" x14ac:dyDescent="0.3">
      <c r="A47" s="2"/>
      <c r="B47" s="228"/>
      <c r="C47" s="230"/>
      <c r="D47" s="160"/>
      <c r="E47" s="161"/>
      <c r="F47" s="162"/>
    </row>
    <row r="48" spans="1:6" ht="15.75" x14ac:dyDescent="0.25">
      <c r="A48" s="2"/>
      <c r="B48" s="115">
        <f>C48+210</f>
        <v>1010</v>
      </c>
      <c r="C48" s="157">
        <v>800</v>
      </c>
      <c r="D48" s="99">
        <f t="shared" ref="D48:F54" si="2">ROUND(D$9*$C48/1000*($E$20/$D$20)^D$10,0)</f>
        <v>461</v>
      </c>
      <c r="E48" s="100">
        <f t="shared" si="2"/>
        <v>725</v>
      </c>
      <c r="F48" s="101">
        <f t="shared" si="2"/>
        <v>945</v>
      </c>
    </row>
    <row r="49" spans="1:6" ht="15.75" x14ac:dyDescent="0.25">
      <c r="A49" s="2"/>
      <c r="B49" s="152">
        <f t="shared" ref="B49:B54" si="3">C49+210</f>
        <v>1210</v>
      </c>
      <c r="C49" s="158">
        <v>1000</v>
      </c>
      <c r="D49" s="61">
        <f t="shared" si="2"/>
        <v>576</v>
      </c>
      <c r="E49" s="28">
        <f t="shared" si="2"/>
        <v>906</v>
      </c>
      <c r="F49" s="102">
        <f t="shared" si="2"/>
        <v>1181</v>
      </c>
    </row>
    <row r="50" spans="1:6" ht="15.75" x14ac:dyDescent="0.25">
      <c r="A50" s="2"/>
      <c r="B50" s="152">
        <f t="shared" si="3"/>
        <v>1410</v>
      </c>
      <c r="C50" s="158">
        <v>1200</v>
      </c>
      <c r="D50" s="61">
        <f t="shared" si="2"/>
        <v>691</v>
      </c>
      <c r="E50" s="28">
        <f t="shared" si="2"/>
        <v>1087</v>
      </c>
      <c r="F50" s="102">
        <f t="shared" si="2"/>
        <v>1417</v>
      </c>
    </row>
    <row r="51" spans="1:6" ht="15.75" x14ac:dyDescent="0.25">
      <c r="A51" s="2"/>
      <c r="B51" s="152">
        <f t="shared" si="3"/>
        <v>1510</v>
      </c>
      <c r="C51" s="158">
        <v>1300</v>
      </c>
      <c r="D51" s="61">
        <f t="shared" si="2"/>
        <v>749</v>
      </c>
      <c r="E51" s="28">
        <f t="shared" si="2"/>
        <v>1178</v>
      </c>
      <c r="F51" s="136"/>
    </row>
    <row r="52" spans="1:6" ht="15.75" x14ac:dyDescent="0.25">
      <c r="A52" s="2"/>
      <c r="B52" s="152">
        <f t="shared" si="3"/>
        <v>1610</v>
      </c>
      <c r="C52" s="158">
        <v>1400</v>
      </c>
      <c r="D52" s="61">
        <f t="shared" si="2"/>
        <v>806</v>
      </c>
      <c r="E52" s="28">
        <f t="shared" si="2"/>
        <v>1268</v>
      </c>
      <c r="F52" s="102">
        <f t="shared" si="2"/>
        <v>1653</v>
      </c>
    </row>
    <row r="53" spans="1:6" ht="15.75" x14ac:dyDescent="0.25">
      <c r="A53" s="2"/>
      <c r="B53" s="152">
        <f t="shared" si="3"/>
        <v>1810</v>
      </c>
      <c r="C53" s="158">
        <v>1600</v>
      </c>
      <c r="D53" s="61">
        <f t="shared" si="2"/>
        <v>922</v>
      </c>
      <c r="E53" s="28">
        <f t="shared" si="2"/>
        <v>1450</v>
      </c>
      <c r="F53" s="102">
        <f t="shared" si="2"/>
        <v>1890</v>
      </c>
    </row>
    <row r="54" spans="1:6" ht="16.5" thickBot="1" x14ac:dyDescent="0.3">
      <c r="A54" s="2"/>
      <c r="B54" s="119">
        <f t="shared" si="3"/>
        <v>2010</v>
      </c>
      <c r="C54" s="159">
        <v>1800</v>
      </c>
      <c r="D54" s="103">
        <f t="shared" si="2"/>
        <v>1037</v>
      </c>
      <c r="E54" s="104">
        <f t="shared" si="2"/>
        <v>1631</v>
      </c>
      <c r="F54" s="105">
        <f t="shared" si="2"/>
        <v>2126</v>
      </c>
    </row>
    <row r="55" spans="1:6" ht="15.75" x14ac:dyDescent="0.25">
      <c r="A55" s="2"/>
      <c r="B55" s="2"/>
      <c r="C55" s="2"/>
      <c r="D55" s="2"/>
      <c r="E55" s="2"/>
      <c r="F55" s="2"/>
    </row>
    <row r="56" spans="1:6" ht="21" thickBot="1" x14ac:dyDescent="0.35">
      <c r="A56" s="37" t="s">
        <v>26</v>
      </c>
      <c r="B56" s="2"/>
      <c r="C56" s="2"/>
      <c r="D56" s="2"/>
      <c r="E56" s="2"/>
      <c r="F56" s="2"/>
    </row>
    <row r="57" spans="1:6" ht="15.75" x14ac:dyDescent="0.25">
      <c r="A57" s="2"/>
      <c r="B57" s="169" t="s">
        <v>21</v>
      </c>
      <c r="C57" s="170"/>
      <c r="D57" s="77" t="s">
        <v>43</v>
      </c>
      <c r="E57" s="78" t="s">
        <v>2</v>
      </c>
      <c r="F57" s="79" t="s">
        <v>3</v>
      </c>
    </row>
    <row r="58" spans="1:6" ht="15.75" x14ac:dyDescent="0.25">
      <c r="A58" s="2"/>
      <c r="B58" s="171" t="s">
        <v>22</v>
      </c>
      <c r="C58" s="172"/>
      <c r="D58" s="80">
        <v>220</v>
      </c>
      <c r="E58" s="81">
        <v>220</v>
      </c>
      <c r="F58" s="82">
        <v>220</v>
      </c>
    </row>
    <row r="59" spans="1:6" ht="16.5" thickBot="1" x14ac:dyDescent="0.3">
      <c r="A59" s="2"/>
      <c r="B59" s="199" t="s">
        <v>23</v>
      </c>
      <c r="C59" s="200"/>
      <c r="D59" s="83">
        <v>200</v>
      </c>
      <c r="E59" s="84">
        <v>200</v>
      </c>
      <c r="F59" s="85">
        <v>200</v>
      </c>
    </row>
    <row r="60" spans="1:6" ht="15.75" x14ac:dyDescent="0.25">
      <c r="A60" s="2"/>
      <c r="B60" s="180" t="s">
        <v>42</v>
      </c>
      <c r="C60" s="201" t="s">
        <v>24</v>
      </c>
      <c r="D60" s="78"/>
      <c r="E60" s="86"/>
      <c r="F60" s="87"/>
    </row>
    <row r="61" spans="1:6" ht="16.5" thickBot="1" x14ac:dyDescent="0.3">
      <c r="A61" s="2"/>
      <c r="B61" s="229"/>
      <c r="C61" s="226"/>
      <c r="D61" s="153"/>
      <c r="E61" s="154"/>
      <c r="F61" s="155"/>
    </row>
    <row r="62" spans="1:6" ht="15.75" x14ac:dyDescent="0.25">
      <c r="A62" s="2"/>
      <c r="B62" s="121">
        <f>C62+210</f>
        <v>1010</v>
      </c>
      <c r="C62" s="122">
        <v>800</v>
      </c>
      <c r="D62" s="112">
        <f t="shared" ref="D62:F64" si="4">ROUND(D34*$F$17,0)</f>
        <v>1573</v>
      </c>
      <c r="E62" s="100">
        <f t="shared" si="4"/>
        <v>2474</v>
      </c>
      <c r="F62" s="101">
        <f t="shared" si="4"/>
        <v>3224</v>
      </c>
    </row>
    <row r="63" spans="1:6" ht="15.75" x14ac:dyDescent="0.25">
      <c r="A63" s="2"/>
      <c r="B63" s="156">
        <f t="shared" ref="B63:B68" si="5">C63+210</f>
        <v>1210</v>
      </c>
      <c r="C63" s="123">
        <v>1000</v>
      </c>
      <c r="D63" s="113">
        <f t="shared" si="4"/>
        <v>1965</v>
      </c>
      <c r="E63" s="28">
        <f t="shared" si="4"/>
        <v>3091</v>
      </c>
      <c r="F63" s="102">
        <f t="shared" si="4"/>
        <v>4030</v>
      </c>
    </row>
    <row r="64" spans="1:6" ht="15.75" x14ac:dyDescent="0.25">
      <c r="A64" s="2"/>
      <c r="B64" s="156">
        <f t="shared" si="5"/>
        <v>1410</v>
      </c>
      <c r="C64" s="123">
        <v>1200</v>
      </c>
      <c r="D64" s="113">
        <f t="shared" si="4"/>
        <v>2358</v>
      </c>
      <c r="E64" s="28">
        <f t="shared" si="4"/>
        <v>3709</v>
      </c>
      <c r="F64" s="102">
        <f t="shared" si="4"/>
        <v>4835</v>
      </c>
    </row>
    <row r="65" spans="1:6" ht="15.75" x14ac:dyDescent="0.25">
      <c r="A65" s="2"/>
      <c r="B65" s="156">
        <f t="shared" si="5"/>
        <v>1510</v>
      </c>
      <c r="C65" s="123">
        <v>1300</v>
      </c>
      <c r="D65" s="113">
        <f>ROUND(D37*$F$17,0)</f>
        <v>2556</v>
      </c>
      <c r="E65" s="28">
        <f>ROUND(E37*$F$17,0)</f>
        <v>4019</v>
      </c>
      <c r="F65" s="136"/>
    </row>
    <row r="66" spans="1:6" ht="15.75" x14ac:dyDescent="0.25">
      <c r="A66" s="2"/>
      <c r="B66" s="156">
        <f t="shared" si="5"/>
        <v>1610</v>
      </c>
      <c r="C66" s="123">
        <v>1400</v>
      </c>
      <c r="D66" s="113">
        <f>ROUND(D38*$F$17,0)</f>
        <v>2750</v>
      </c>
      <c r="E66" s="28">
        <f>ROUND(E38*$F$17,0)</f>
        <v>4326</v>
      </c>
      <c r="F66" s="102">
        <f>ROUND(F38*$F$17,0)</f>
        <v>5640</v>
      </c>
    </row>
    <row r="67" spans="1:6" ht="15.75" x14ac:dyDescent="0.25">
      <c r="A67" s="2"/>
      <c r="B67" s="156">
        <f t="shared" si="5"/>
        <v>1810</v>
      </c>
      <c r="C67" s="123">
        <v>1600</v>
      </c>
      <c r="D67" s="113">
        <f t="shared" ref="D67:F68" si="6">ROUND(D39*$F$17,0)</f>
        <v>3146</v>
      </c>
      <c r="E67" s="28">
        <f t="shared" si="6"/>
        <v>4947</v>
      </c>
      <c r="F67" s="102">
        <f t="shared" si="6"/>
        <v>6449</v>
      </c>
    </row>
    <row r="68" spans="1:6" ht="16.5" thickBot="1" x14ac:dyDescent="0.3">
      <c r="A68" s="2"/>
      <c r="B68" s="126">
        <f t="shared" si="5"/>
        <v>2010</v>
      </c>
      <c r="C68" s="124">
        <v>1800</v>
      </c>
      <c r="D68" s="114">
        <f t="shared" si="6"/>
        <v>3538</v>
      </c>
      <c r="E68" s="104">
        <f t="shared" si="6"/>
        <v>5565</v>
      </c>
      <c r="F68" s="105">
        <f t="shared" si="6"/>
        <v>7254</v>
      </c>
    </row>
    <row r="69" spans="1:6" ht="15.75" x14ac:dyDescent="0.25">
      <c r="A69" s="2"/>
      <c r="B69" s="2"/>
      <c r="C69" s="2"/>
      <c r="D69" s="2"/>
      <c r="E69" s="2"/>
      <c r="F69" s="2"/>
    </row>
    <row r="70" spans="1:6" ht="15.75" x14ac:dyDescent="0.25">
      <c r="A70" s="2"/>
      <c r="B70" s="2"/>
      <c r="C70" s="2"/>
      <c r="D70" s="2"/>
      <c r="E70" s="2"/>
      <c r="F70" s="2"/>
    </row>
    <row r="71" spans="1:6" ht="15.75" x14ac:dyDescent="0.25">
      <c r="A71" s="90" t="s">
        <v>27</v>
      </c>
      <c r="B71" s="90"/>
      <c r="C71" s="2"/>
      <c r="D71" s="2"/>
      <c r="E71" s="2"/>
      <c r="F71" s="2"/>
    </row>
    <row r="72" spans="1:6" ht="15.75" x14ac:dyDescent="0.25">
      <c r="A72" s="90" t="s">
        <v>44</v>
      </c>
      <c r="B72" s="90"/>
      <c r="C72" s="2"/>
      <c r="D72" s="2"/>
      <c r="E72" s="2"/>
      <c r="F72" s="2"/>
    </row>
    <row r="73" spans="1:6" ht="15.75" x14ac:dyDescent="0.25">
      <c r="A73" s="90" t="s">
        <v>45</v>
      </c>
      <c r="B73" s="90"/>
      <c r="C73" s="2"/>
      <c r="D73" s="2"/>
      <c r="E73" s="2"/>
      <c r="F73" s="2"/>
    </row>
    <row r="74" spans="1:6" ht="15.75" x14ac:dyDescent="0.25">
      <c r="A74" s="90" t="s">
        <v>28</v>
      </c>
      <c r="B74" s="90"/>
      <c r="C74" s="2"/>
      <c r="D74" s="2"/>
      <c r="E74" s="2"/>
      <c r="F74" s="2"/>
    </row>
    <row r="75" spans="1:6" ht="15.75" x14ac:dyDescent="0.25">
      <c r="A75" s="90" t="s">
        <v>29</v>
      </c>
      <c r="B75" s="90"/>
      <c r="C75" s="2"/>
      <c r="D75" s="2"/>
      <c r="E75" s="2"/>
      <c r="F75" s="2"/>
    </row>
    <row r="76" spans="1:6" ht="15.75" x14ac:dyDescent="0.25">
      <c r="A76" s="91" t="s">
        <v>30</v>
      </c>
      <c r="B76" s="90"/>
      <c r="C76" s="2"/>
      <c r="D76" s="2"/>
      <c r="E76" s="2"/>
      <c r="F76" s="2"/>
    </row>
  </sheetData>
  <sheetProtection algorithmName="SHA-512" hashValue="pfQifZZAQAXy+vpB9efox4wuqVZWpXo9uS8gm8oAhDeAWxw4yYrGZB7VPbIBsA0Ap9swaAVaNpp1KQG1YDKg/w==" saltValue="l0kMipU10B4KnvcB2M3DfA==" spinCount="100000" sheet="1" objects="1" scenarios="1"/>
  <mergeCells count="25">
    <mergeCell ref="B44:C44"/>
    <mergeCell ref="C60:C61"/>
    <mergeCell ref="B32:B33"/>
    <mergeCell ref="B46:B47"/>
    <mergeCell ref="B60:B61"/>
    <mergeCell ref="B45:C45"/>
    <mergeCell ref="C46:C47"/>
    <mergeCell ref="B57:C57"/>
    <mergeCell ref="B58:C58"/>
    <mergeCell ref="B59:C59"/>
    <mergeCell ref="D16:E16"/>
    <mergeCell ref="B30:C30"/>
    <mergeCell ref="B31:C31"/>
    <mergeCell ref="C32:C33"/>
    <mergeCell ref="B43:C43"/>
    <mergeCell ref="B29:C29"/>
    <mergeCell ref="A11:C11"/>
    <mergeCell ref="B12:C12"/>
    <mergeCell ref="A13:C13"/>
    <mergeCell ref="B16:C16"/>
    <mergeCell ref="B6:C6"/>
    <mergeCell ref="B7:C7"/>
    <mergeCell ref="B8:C8"/>
    <mergeCell ref="B9:C9"/>
    <mergeCell ref="B10:C10"/>
  </mergeCells>
  <hyperlinks>
    <hyperlink ref="A76" r:id="rId1" xr:uid="{A2F21465-C70F-4D56-BCC8-B18F93975F73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Tapping overview</vt:lpstr>
      <vt:lpstr>Tapping Code 10</vt:lpstr>
      <vt:lpstr>Tapping Code 11 - 12</vt:lpstr>
      <vt:lpstr>Tapping Code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M. Dinesen</dc:creator>
  <cp:lastModifiedBy>Trine Harboe Clausen</cp:lastModifiedBy>
  <dcterms:created xsi:type="dcterms:W3CDTF">2020-08-07T07:13:27Z</dcterms:created>
  <dcterms:modified xsi:type="dcterms:W3CDTF">2020-11-12T11:15:43Z</dcterms:modified>
</cp:coreProperties>
</file>